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https://luvegroup.sharepoint.com/sites/Quality/Regulatory Compliance/Conflict Minerals/Shared Documents/Conflict Minerals/2025/4-Elaborazione CMRT-EMRT LU-VE/"/>
    </mc:Choice>
  </mc:AlternateContent>
  <xr:revisionPtr revIDLastSave="69" documentId="8_{7ED3A6E5-8B9C-4F17-9153-0691414FF5D8}" xr6:coauthVersionLast="47" xr6:coauthVersionMax="47" xr10:uidLastSave="{147A5CA6-9D0E-434C-9E1B-7A1C29276CFD}"/>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9" i="5"/>
  <c r="AB2499" i="5" s="1"/>
  <c r="C2500" i="5"/>
  <c r="C2501" i="5"/>
  <c r="V2501" i="5" s="1"/>
  <c r="AB2501" i="5"/>
  <c r="C2502" i="5"/>
  <c r="AB2502" i="5" s="1"/>
  <c r="V2499" i="5"/>
  <c r="V2502" i="5"/>
  <c r="G2502" i="5" s="1"/>
  <c r="B2499" i="5"/>
  <c r="S2499" i="5" s="1"/>
  <c r="T2499" i="5"/>
  <c r="B2500" i="5"/>
  <c r="T2500" i="5" s="1"/>
  <c r="B2501" i="5"/>
  <c r="T2501" i="5" s="1"/>
  <c r="B2502" i="5"/>
  <c r="T2502" i="5"/>
  <c r="S2502" i="5"/>
  <c r="C2498" i="5"/>
  <c r="V2498" i="5" s="1"/>
  <c r="G2499" i="5"/>
  <c r="J154" i="8"/>
  <c r="K154" i="8"/>
  <c r="J155" i="8"/>
  <c r="K155" i="8"/>
  <c r="P19" i="4"/>
  <c r="Q18" i="4" s="1"/>
  <c r="P18" i="4"/>
  <c r="P17" i="4"/>
  <c r="Q16" i="4" s="1"/>
  <c r="P14" i="4"/>
  <c r="P13" i="4"/>
  <c r="P12" i="4"/>
  <c r="P21" i="4"/>
  <c r="P20" i="4"/>
  <c r="P16" i="4"/>
  <c r="P15" i="4"/>
  <c r="Q15" i="4"/>
  <c r="Q14" i="4"/>
  <c r="Q13" i="4"/>
  <c r="R13" i="4" s="1"/>
  <c r="R14" i="4"/>
  <c r="Q19" i="4"/>
  <c r="Q20" i="4"/>
  <c r="R19" i="4"/>
  <c r="Q12" i="4"/>
  <c r="R12" i="4"/>
  <c r="S19" i="4"/>
  <c r="R20" i="4"/>
  <c r="Q21" i="4"/>
  <c r="R21" i="4"/>
  <c r="S20" i="4"/>
  <c r="T20" i="4"/>
  <c r="S21" i="4"/>
  <c r="T21" i="4" s="1"/>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114" i="4" s="1"/>
  <c r="B113" i="4"/>
  <c r="H101" i="4"/>
  <c r="S51" i="4"/>
  <c r="T51" i="4"/>
  <c r="U51" i="4" s="1"/>
  <c r="S50" i="4"/>
  <c r="T50" i="4" s="1"/>
  <c r="S49" i="4"/>
  <c r="T49" i="4" s="1"/>
  <c r="S48" i="4"/>
  <c r="S47" i="4"/>
  <c r="T47" i="4" s="1"/>
  <c r="S46" i="4"/>
  <c r="S45" i="4"/>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03" i="5"/>
  <c r="V103" i="5" s="1"/>
  <c r="C104" i="5"/>
  <c r="C105" i="5"/>
  <c r="C106" i="5"/>
  <c r="V106" i="5" s="1"/>
  <c r="C107" i="5"/>
  <c r="C108" i="5"/>
  <c r="C109" i="5"/>
  <c r="V109" i="5" s="1"/>
  <c r="C110" i="5"/>
  <c r="C111" i="5"/>
  <c r="C112" i="5"/>
  <c r="C113" i="5"/>
  <c r="C114" i="5"/>
  <c r="C115" i="5"/>
  <c r="V115" i="5" s="1"/>
  <c r="C116" i="5"/>
  <c r="C117" i="5"/>
  <c r="C118" i="5"/>
  <c r="V118" i="5" s="1"/>
  <c r="C119" i="5"/>
  <c r="C120" i="5"/>
  <c r="C121" i="5"/>
  <c r="V121" i="5" s="1"/>
  <c r="C122" i="5"/>
  <c r="C123" i="5"/>
  <c r="C124" i="5"/>
  <c r="V124" i="5" s="1"/>
  <c r="E124" i="5" s="1"/>
  <c r="X124" i="5" s="1"/>
  <c r="C125" i="5"/>
  <c r="C126" i="5"/>
  <c r="C127" i="5"/>
  <c r="V127" i="5" s="1"/>
  <c r="C128" i="5"/>
  <c r="C129" i="5"/>
  <c r="C130" i="5"/>
  <c r="C131" i="5"/>
  <c r="C132" i="5"/>
  <c r="C133" i="5"/>
  <c r="V133" i="5" s="1"/>
  <c r="C134" i="5"/>
  <c r="C135" i="5"/>
  <c r="C136" i="5"/>
  <c r="C137" i="5"/>
  <c r="C138" i="5"/>
  <c r="C139" i="5"/>
  <c r="V139" i="5" s="1"/>
  <c r="C140" i="5"/>
  <c r="C141" i="5"/>
  <c r="C142" i="5"/>
  <c r="V142" i="5" s="1"/>
  <c r="C143" i="5"/>
  <c r="C144" i="5"/>
  <c r="C145" i="5"/>
  <c r="V145" i="5" s="1"/>
  <c r="C146" i="5"/>
  <c r="C147" i="5"/>
  <c r="C148" i="5"/>
  <c r="C149" i="5"/>
  <c r="C150" i="5"/>
  <c r="C151" i="5"/>
  <c r="V151" i="5" s="1"/>
  <c r="C152" i="5"/>
  <c r="C153" i="5"/>
  <c r="C154" i="5"/>
  <c r="V154" i="5" s="1"/>
  <c r="E154" i="5" s="1"/>
  <c r="X154" i="5" s="1"/>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V190" i="5" s="1"/>
  <c r="E190" i="5" s="1"/>
  <c r="X190" i="5" s="1"/>
  <c r="C191" i="5"/>
  <c r="C192" i="5"/>
  <c r="C193" i="5"/>
  <c r="V193" i="5" s="1"/>
  <c r="C194" i="5"/>
  <c r="C195" i="5"/>
  <c r="C196" i="5"/>
  <c r="C197" i="5"/>
  <c r="C198" i="5"/>
  <c r="C199" i="5"/>
  <c r="V199" i="5" s="1"/>
  <c r="C200" i="5"/>
  <c r="C201" i="5"/>
  <c r="C202" i="5"/>
  <c r="V202" i="5" s="1"/>
  <c r="E202" i="5" s="1"/>
  <c r="X202" i="5" s="1"/>
  <c r="C203" i="5"/>
  <c r="C204" i="5"/>
  <c r="C205" i="5"/>
  <c r="V205" i="5" s="1"/>
  <c r="C206" i="5"/>
  <c r="C207" i="5"/>
  <c r="C208" i="5"/>
  <c r="V208" i="5" s="1"/>
  <c r="E208" i="5" s="1"/>
  <c r="X208" i="5" s="1"/>
  <c r="C209" i="5"/>
  <c r="C210" i="5"/>
  <c r="C211" i="5"/>
  <c r="V211" i="5" s="1"/>
  <c r="C212" i="5"/>
  <c r="C213" i="5"/>
  <c r="C214" i="5"/>
  <c r="C215" i="5"/>
  <c r="C216" i="5"/>
  <c r="C217" i="5"/>
  <c r="V217" i="5" s="1"/>
  <c r="C218" i="5"/>
  <c r="C219" i="5"/>
  <c r="C220" i="5"/>
  <c r="V220" i="5" s="1"/>
  <c r="E220" i="5" s="1"/>
  <c r="X220" i="5" s="1"/>
  <c r="C221" i="5"/>
  <c r="C222" i="5"/>
  <c r="C223" i="5"/>
  <c r="V223" i="5" s="1"/>
  <c r="C224" i="5"/>
  <c r="C225" i="5"/>
  <c r="C226" i="5"/>
  <c r="V226" i="5" s="1"/>
  <c r="E226" i="5" s="1"/>
  <c r="X226" i="5" s="1"/>
  <c r="C227" i="5"/>
  <c r="C228" i="5"/>
  <c r="C229" i="5"/>
  <c r="V229" i="5" s="1"/>
  <c r="C230" i="5"/>
  <c r="C231" i="5"/>
  <c r="C232" i="5"/>
  <c r="C233" i="5"/>
  <c r="C234" i="5"/>
  <c r="C235" i="5"/>
  <c r="V235" i="5" s="1"/>
  <c r="C236" i="5"/>
  <c r="C237" i="5"/>
  <c r="C238" i="5"/>
  <c r="V238" i="5" s="1"/>
  <c r="E238" i="5" s="1"/>
  <c r="X238" i="5" s="1"/>
  <c r="C239" i="5"/>
  <c r="C240" i="5"/>
  <c r="C241" i="5"/>
  <c r="V241" i="5" s="1"/>
  <c r="C242" i="5"/>
  <c r="C243" i="5"/>
  <c r="C244" i="5"/>
  <c r="V244" i="5" s="1"/>
  <c r="E244" i="5" s="1"/>
  <c r="X244" i="5" s="1"/>
  <c r="C245" i="5"/>
  <c r="C246" i="5"/>
  <c r="C247" i="5"/>
  <c r="V247" i="5" s="1"/>
  <c r="C248" i="5"/>
  <c r="C249" i="5"/>
  <c r="C250" i="5"/>
  <c r="C251" i="5"/>
  <c r="C252" i="5"/>
  <c r="C253" i="5"/>
  <c r="V253" i="5" s="1"/>
  <c r="C254" i="5"/>
  <c r="C255" i="5"/>
  <c r="C256" i="5"/>
  <c r="V256" i="5" s="1"/>
  <c r="E256" i="5" s="1"/>
  <c r="X256" i="5" s="1"/>
  <c r="C257" i="5"/>
  <c r="C258" i="5"/>
  <c r="C259" i="5"/>
  <c r="V259" i="5" s="1"/>
  <c r="C260" i="5"/>
  <c r="C261" i="5"/>
  <c r="C262" i="5"/>
  <c r="V262" i="5" s="1"/>
  <c r="E262" i="5" s="1"/>
  <c r="X262" i="5" s="1"/>
  <c r="C263" i="5"/>
  <c r="C264" i="5"/>
  <c r="C265" i="5"/>
  <c r="V265" i="5" s="1"/>
  <c r="C266" i="5"/>
  <c r="C267" i="5"/>
  <c r="C268" i="5"/>
  <c r="C269" i="5"/>
  <c r="C270" i="5"/>
  <c r="C271" i="5"/>
  <c r="C272" i="5"/>
  <c r="C273" i="5"/>
  <c r="C274" i="5"/>
  <c r="C275" i="5"/>
  <c r="C276" i="5"/>
  <c r="C277" i="5"/>
  <c r="C278" i="5"/>
  <c r="C279" i="5"/>
  <c r="C280" i="5"/>
  <c r="C281" i="5"/>
  <c r="C282" i="5"/>
  <c r="C283" i="5"/>
  <c r="C284" i="5"/>
  <c r="C285" i="5"/>
  <c r="C286" i="5"/>
  <c r="C287" i="5"/>
  <c r="C288" i="5"/>
  <c r="C289" i="5"/>
  <c r="V289" i="5" s="1"/>
  <c r="C290" i="5"/>
  <c r="C291" i="5"/>
  <c r="C292" i="5"/>
  <c r="C293" i="5"/>
  <c r="C294" i="5"/>
  <c r="C295" i="5"/>
  <c r="V295" i="5" s="1"/>
  <c r="C296" i="5"/>
  <c r="C297" i="5"/>
  <c r="C298" i="5"/>
  <c r="V298" i="5" s="1"/>
  <c r="C299" i="5"/>
  <c r="C300" i="5"/>
  <c r="C301" i="5"/>
  <c r="V301" i="5" s="1"/>
  <c r="C302" i="5"/>
  <c r="C303" i="5"/>
  <c r="C304" i="5"/>
  <c r="C305" i="5"/>
  <c r="C306" i="5"/>
  <c r="C307" i="5"/>
  <c r="V307" i="5" s="1"/>
  <c r="C308" i="5"/>
  <c r="C309" i="5"/>
  <c r="C310" i="5"/>
  <c r="V310" i="5" s="1"/>
  <c r="C311" i="5"/>
  <c r="C312" i="5"/>
  <c r="C313" i="5"/>
  <c r="V313" i="5" s="1"/>
  <c r="C314" i="5"/>
  <c r="C315" i="5"/>
  <c r="C316" i="5"/>
  <c r="C317" i="5"/>
  <c r="C318" i="5"/>
  <c r="C319" i="5"/>
  <c r="V319" i="5" s="1"/>
  <c r="C320" i="5"/>
  <c r="C321" i="5"/>
  <c r="C322" i="5"/>
  <c r="C323" i="5"/>
  <c r="C324" i="5"/>
  <c r="C325" i="5"/>
  <c r="V325" i="5" s="1"/>
  <c r="C326" i="5"/>
  <c r="C327" i="5"/>
  <c r="C328" i="5"/>
  <c r="C329" i="5"/>
  <c r="C330" i="5"/>
  <c r="C331" i="5"/>
  <c r="V331" i="5" s="1"/>
  <c r="C332" i="5"/>
  <c r="C333" i="5"/>
  <c r="C334" i="5"/>
  <c r="V334" i="5" s="1"/>
  <c r="C335" i="5"/>
  <c r="C336" i="5"/>
  <c r="C337" i="5"/>
  <c r="V337" i="5" s="1"/>
  <c r="C338" i="5"/>
  <c r="C339" i="5"/>
  <c r="C340" i="5"/>
  <c r="C341" i="5"/>
  <c r="C342" i="5"/>
  <c r="C343" i="5"/>
  <c r="V343" i="5" s="1"/>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V394" i="5" s="1"/>
  <c r="E394" i="5" s="1"/>
  <c r="X394" i="5" s="1"/>
  <c r="C395" i="5"/>
  <c r="C396" i="5"/>
  <c r="C397" i="5"/>
  <c r="C398" i="5"/>
  <c r="C399" i="5"/>
  <c r="C400" i="5"/>
  <c r="C401" i="5"/>
  <c r="C402" i="5"/>
  <c r="V402" i="5" s="1"/>
  <c r="C403" i="5"/>
  <c r="C404" i="5"/>
  <c r="C405" i="5"/>
  <c r="C406" i="5"/>
  <c r="V406" i="5" s="1"/>
  <c r="C407" i="5"/>
  <c r="C408" i="5"/>
  <c r="V408" i="5" s="1"/>
  <c r="C409" i="5"/>
  <c r="C410" i="5"/>
  <c r="C411" i="5"/>
  <c r="C412" i="5"/>
  <c r="C413" i="5"/>
  <c r="C414" i="5"/>
  <c r="V414" i="5" s="1"/>
  <c r="C415" i="5"/>
  <c r="C416" i="5"/>
  <c r="C417" i="5"/>
  <c r="C418" i="5"/>
  <c r="V418" i="5" s="1"/>
  <c r="C419" i="5"/>
  <c r="C420" i="5"/>
  <c r="V420" i="5" s="1"/>
  <c r="C421" i="5"/>
  <c r="C422" i="5"/>
  <c r="C423" i="5"/>
  <c r="C424" i="5"/>
  <c r="C425" i="5"/>
  <c r="C426" i="5"/>
  <c r="V426" i="5" s="1"/>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503" i="5"/>
  <c r="D4" i="5"/>
  <c r="E4" i="5"/>
  <c r="V13" i="5"/>
  <c r="V14" i="5"/>
  <c r="V15" i="5"/>
  <c r="V16" i="5"/>
  <c r="X16" i="5"/>
  <c r="V17" i="5"/>
  <c r="V18" i="5"/>
  <c r="X18" i="5"/>
  <c r="V19" i="5"/>
  <c r="V20" i="5"/>
  <c r="V21" i="5"/>
  <c r="X21" i="5"/>
  <c r="V22" i="5"/>
  <c r="V23" i="5"/>
  <c r="X23" i="5"/>
  <c r="V24" i="5"/>
  <c r="X24" i="5"/>
  <c r="V25" i="5"/>
  <c r="V26" i="5"/>
  <c r="V27" i="5"/>
  <c r="X27" i="5"/>
  <c r="V28" i="5"/>
  <c r="V29" i="5"/>
  <c r="X29" i="5"/>
  <c r="V30" i="5"/>
  <c r="X30" i="5"/>
  <c r="V31" i="5"/>
  <c r="V32" i="5"/>
  <c r="V33" i="5"/>
  <c r="X33" i="5"/>
  <c r="V34" i="5"/>
  <c r="V35" i="5"/>
  <c r="X35" i="5"/>
  <c r="V36" i="5"/>
  <c r="X36" i="5"/>
  <c r="V37" i="5"/>
  <c r="V38" i="5"/>
  <c r="V39" i="5"/>
  <c r="X39" i="5"/>
  <c r="V40" i="5"/>
  <c r="V41" i="5"/>
  <c r="X41" i="5"/>
  <c r="V42" i="5"/>
  <c r="X42" i="5"/>
  <c r="V43" i="5"/>
  <c r="V44" i="5"/>
  <c r="V45" i="5"/>
  <c r="X45" i="5"/>
  <c r="V46" i="5"/>
  <c r="V47" i="5"/>
  <c r="X47" i="5"/>
  <c r="V48" i="5"/>
  <c r="X48" i="5"/>
  <c r="V49" i="5"/>
  <c r="V50" i="5"/>
  <c r="V51" i="5"/>
  <c r="R51" i="5" s="1"/>
  <c r="V52" i="5"/>
  <c r="R52" i="5" s="1"/>
  <c r="X52" i="5"/>
  <c r="V53" i="5"/>
  <c r="R53" i="5" s="1"/>
  <c r="X53" i="5"/>
  <c r="V54" i="5"/>
  <c r="R54" i="5" s="1"/>
  <c r="X54" i="5"/>
  <c r="V55" i="5"/>
  <c r="R55" i="5" s="1"/>
  <c r="X55" i="5"/>
  <c r="V56" i="5"/>
  <c r="R56" i="5" s="1"/>
  <c r="X56" i="5"/>
  <c r="V57" i="5"/>
  <c r="R57" i="5" s="1"/>
  <c r="X57" i="5"/>
  <c r="V58" i="5"/>
  <c r="R58" i="5" s="1"/>
  <c r="X58" i="5"/>
  <c r="V59" i="5"/>
  <c r="R59" i="5" s="1"/>
  <c r="X59" i="5"/>
  <c r="V60" i="5"/>
  <c r="R60" i="5" s="1"/>
  <c r="X60" i="5"/>
  <c r="V61" i="5"/>
  <c r="R61" i="5" s="1"/>
  <c r="V62" i="5"/>
  <c r="R62" i="5" s="1"/>
  <c r="X62" i="5"/>
  <c r="V63" i="5"/>
  <c r="R63" i="5" s="1"/>
  <c r="X63" i="5"/>
  <c r="V64" i="5"/>
  <c r="R64" i="5" s="1"/>
  <c r="X64" i="5"/>
  <c r="V65" i="5"/>
  <c r="R65" i="5" s="1"/>
  <c r="X65" i="5"/>
  <c r="V66" i="5"/>
  <c r="R66" i="5" s="1"/>
  <c r="X66" i="5"/>
  <c r="V67" i="5"/>
  <c r="R67" i="5" s="1"/>
  <c r="V68" i="5"/>
  <c r="R68" i="5" s="1"/>
  <c r="X68" i="5"/>
  <c r="V69" i="5"/>
  <c r="R69" i="5" s="1"/>
  <c r="V70" i="5"/>
  <c r="R70" i="5" s="1"/>
  <c r="X70" i="5"/>
  <c r="V71" i="5"/>
  <c r="R71" i="5" s="1"/>
  <c r="X71" i="5"/>
  <c r="V72" i="5"/>
  <c r="R72" i="5" s="1"/>
  <c r="X72" i="5"/>
  <c r="V73" i="5"/>
  <c r="R73" i="5" s="1"/>
  <c r="X73" i="5"/>
  <c r="V74" i="5"/>
  <c r="R74" i="5" s="1"/>
  <c r="X74" i="5"/>
  <c r="V75" i="5"/>
  <c r="R75" i="5" s="1"/>
  <c r="V76" i="5"/>
  <c r="R76" i="5" s="1"/>
  <c r="X76" i="5"/>
  <c r="V77" i="5"/>
  <c r="R77" i="5" s="1"/>
  <c r="X77" i="5"/>
  <c r="V78" i="5"/>
  <c r="R78" i="5" s="1"/>
  <c r="X78" i="5"/>
  <c r="V79" i="5"/>
  <c r="R79" i="5" s="1"/>
  <c r="X79" i="5"/>
  <c r="V80" i="5"/>
  <c r="R80" i="5" s="1"/>
  <c r="X80" i="5"/>
  <c r="V81" i="5"/>
  <c r="X81" i="5"/>
  <c r="V82" i="5"/>
  <c r="X82" i="5"/>
  <c r="V83" i="5"/>
  <c r="X83" i="5"/>
  <c r="V84" i="5"/>
  <c r="X84" i="5"/>
  <c r="V85" i="5"/>
  <c r="X85" i="5"/>
  <c r="V86" i="5"/>
  <c r="X86" i="5"/>
  <c r="V87" i="5"/>
  <c r="V88" i="5"/>
  <c r="X88" i="5"/>
  <c r="V89" i="5"/>
  <c r="X89" i="5"/>
  <c r="V90" i="5"/>
  <c r="X90" i="5"/>
  <c r="V91" i="5"/>
  <c r="X91" i="5"/>
  <c r="V92" i="5"/>
  <c r="X92" i="5"/>
  <c r="V93" i="5"/>
  <c r="X93" i="5"/>
  <c r="V94" i="5"/>
  <c r="X94" i="5"/>
  <c r="V95" i="5"/>
  <c r="X95" i="5"/>
  <c r="V96" i="5"/>
  <c r="X96" i="5"/>
  <c r="V97" i="5"/>
  <c r="X97" i="5"/>
  <c r="V98" i="5"/>
  <c r="X98" i="5"/>
  <c r="V99" i="5"/>
  <c r="X99" i="5"/>
  <c r="V100" i="5"/>
  <c r="X100" i="5"/>
  <c r="V101" i="5"/>
  <c r="X101" i="5"/>
  <c r="V102" i="5"/>
  <c r="X102" i="5"/>
  <c r="B103" i="5"/>
  <c r="E103" i="5"/>
  <c r="X103" i="5" s="1"/>
  <c r="B104" i="5"/>
  <c r="V104" i="5"/>
  <c r="E104" i="5"/>
  <c r="X104" i="5" s="1"/>
  <c r="B105" i="5"/>
  <c r="V105" i="5"/>
  <c r="E105" i="5"/>
  <c r="X105" i="5" s="1"/>
  <c r="B106" i="5"/>
  <c r="E106" i="5"/>
  <c r="X106" i="5" s="1"/>
  <c r="B107" i="5"/>
  <c r="V107" i="5"/>
  <c r="E107" i="5"/>
  <c r="X107" i="5" s="1"/>
  <c r="B108" i="5"/>
  <c r="V108" i="5"/>
  <c r="E108" i="5"/>
  <c r="X108" i="5" s="1"/>
  <c r="B109" i="5"/>
  <c r="E109" i="5"/>
  <c r="X109" i="5" s="1"/>
  <c r="B110" i="5"/>
  <c r="V110" i="5"/>
  <c r="E110" i="5" s="1"/>
  <c r="X110" i="5" s="1"/>
  <c r="B111" i="5"/>
  <c r="V111" i="5"/>
  <c r="E111" i="5"/>
  <c r="X111" i="5" s="1"/>
  <c r="B112" i="5"/>
  <c r="V112" i="5"/>
  <c r="E112" i="5" s="1"/>
  <c r="X112" i="5" s="1"/>
  <c r="B113" i="5"/>
  <c r="V113" i="5"/>
  <c r="E113" i="5"/>
  <c r="X113" i="5" s="1"/>
  <c r="B114" i="5"/>
  <c r="V114" i="5"/>
  <c r="E114" i="5" s="1"/>
  <c r="X114" i="5" s="1"/>
  <c r="B115" i="5"/>
  <c r="E115" i="5"/>
  <c r="X115" i="5" s="1"/>
  <c r="B116" i="5"/>
  <c r="V116" i="5"/>
  <c r="E116" i="5"/>
  <c r="X116" i="5" s="1"/>
  <c r="B117" i="5"/>
  <c r="V117" i="5"/>
  <c r="E117" i="5"/>
  <c r="X117" i="5" s="1"/>
  <c r="B118" i="5"/>
  <c r="E118" i="5"/>
  <c r="X118" i="5" s="1"/>
  <c r="B119" i="5"/>
  <c r="V119" i="5"/>
  <c r="E119" i="5"/>
  <c r="X119" i="5" s="1"/>
  <c r="B120" i="5"/>
  <c r="V120" i="5"/>
  <c r="E120" i="5"/>
  <c r="X120" i="5" s="1"/>
  <c r="B121" i="5"/>
  <c r="E121" i="5"/>
  <c r="X121" i="5" s="1"/>
  <c r="B122" i="5"/>
  <c r="V122" i="5"/>
  <c r="E122" i="5" s="1"/>
  <c r="X122" i="5" s="1"/>
  <c r="B123" i="5"/>
  <c r="V123" i="5"/>
  <c r="E123" i="5"/>
  <c r="X123" i="5" s="1"/>
  <c r="B124" i="5"/>
  <c r="B125" i="5"/>
  <c r="V125" i="5"/>
  <c r="E125" i="5"/>
  <c r="X125" i="5" s="1"/>
  <c r="B126" i="5"/>
  <c r="V126" i="5"/>
  <c r="E126" i="5" s="1"/>
  <c r="X126" i="5" s="1"/>
  <c r="B127" i="5"/>
  <c r="E127" i="5"/>
  <c r="X127" i="5" s="1"/>
  <c r="B128" i="5"/>
  <c r="V128" i="5"/>
  <c r="E128" i="5" s="1"/>
  <c r="X128" i="5" s="1"/>
  <c r="B129" i="5"/>
  <c r="V129" i="5"/>
  <c r="E129" i="5"/>
  <c r="X129" i="5" s="1"/>
  <c r="B130" i="5"/>
  <c r="V130" i="5"/>
  <c r="E130" i="5" s="1"/>
  <c r="X130" i="5" s="1"/>
  <c r="B131" i="5"/>
  <c r="V131" i="5"/>
  <c r="E131" i="5"/>
  <c r="X131" i="5" s="1"/>
  <c r="B132" i="5"/>
  <c r="V132" i="5"/>
  <c r="E132" i="5" s="1"/>
  <c r="X132" i="5" s="1"/>
  <c r="B133" i="5"/>
  <c r="E133" i="5"/>
  <c r="X133" i="5" s="1"/>
  <c r="B134" i="5"/>
  <c r="V134" i="5"/>
  <c r="E134" i="5" s="1"/>
  <c r="X134" i="5" s="1"/>
  <c r="B135" i="5"/>
  <c r="V135" i="5"/>
  <c r="E135" i="5"/>
  <c r="X135" i="5" s="1"/>
  <c r="B136" i="5"/>
  <c r="V136" i="5"/>
  <c r="E136" i="5" s="1"/>
  <c r="X136" i="5" s="1"/>
  <c r="B137" i="5"/>
  <c r="V137" i="5"/>
  <c r="E137" i="5"/>
  <c r="X137" i="5" s="1"/>
  <c r="B138" i="5"/>
  <c r="V138" i="5"/>
  <c r="E138" i="5" s="1"/>
  <c r="X138" i="5" s="1"/>
  <c r="B139" i="5"/>
  <c r="E139" i="5"/>
  <c r="X139" i="5" s="1"/>
  <c r="B140" i="5"/>
  <c r="V140" i="5"/>
  <c r="E140" i="5"/>
  <c r="X140" i="5" s="1"/>
  <c r="B141" i="5"/>
  <c r="V141" i="5"/>
  <c r="E141" i="5"/>
  <c r="X141" i="5" s="1"/>
  <c r="B142" i="5"/>
  <c r="E142" i="5"/>
  <c r="X142" i="5" s="1"/>
  <c r="B143" i="5"/>
  <c r="V143" i="5"/>
  <c r="E143" i="5"/>
  <c r="X143" i="5" s="1"/>
  <c r="B144" i="5"/>
  <c r="V144" i="5"/>
  <c r="E144" i="5"/>
  <c r="X144" i="5" s="1"/>
  <c r="B145" i="5"/>
  <c r="E145" i="5"/>
  <c r="X145" i="5" s="1"/>
  <c r="B146" i="5"/>
  <c r="V146" i="5"/>
  <c r="E146" i="5" s="1"/>
  <c r="X146" i="5" s="1"/>
  <c r="B147" i="5"/>
  <c r="V147" i="5"/>
  <c r="E147" i="5"/>
  <c r="X147" i="5" s="1"/>
  <c r="B148" i="5"/>
  <c r="V148" i="5"/>
  <c r="E148" i="5" s="1"/>
  <c r="X148" i="5" s="1"/>
  <c r="B149" i="5"/>
  <c r="V149" i="5"/>
  <c r="E149" i="5"/>
  <c r="X149" i="5" s="1"/>
  <c r="B150" i="5"/>
  <c r="V150" i="5"/>
  <c r="E150" i="5" s="1"/>
  <c r="X150" i="5" s="1"/>
  <c r="B151" i="5"/>
  <c r="E151" i="5"/>
  <c r="X151" i="5" s="1"/>
  <c r="B152" i="5"/>
  <c r="V152" i="5"/>
  <c r="E152" i="5"/>
  <c r="X152" i="5" s="1"/>
  <c r="B153" i="5"/>
  <c r="V153" i="5"/>
  <c r="E153" i="5"/>
  <c r="V155" i="5"/>
  <c r="E155" i="5"/>
  <c r="X155" i="5" s="1"/>
  <c r="B156" i="5"/>
  <c r="V156" i="5"/>
  <c r="E156" i="5" s="1"/>
  <c r="X156" i="5" s="1"/>
  <c r="B157" i="5"/>
  <c r="V157" i="5"/>
  <c r="E157" i="5" s="1"/>
  <c r="X157" i="5" s="1"/>
  <c r="B158" i="5"/>
  <c r="V158" i="5"/>
  <c r="E158" i="5" s="1"/>
  <c r="X158" i="5" s="1"/>
  <c r="B159" i="5"/>
  <c r="V159" i="5"/>
  <c r="E159" i="5" s="1"/>
  <c r="X159" i="5" s="1"/>
  <c r="B160" i="5"/>
  <c r="V160" i="5"/>
  <c r="E160" i="5" s="1"/>
  <c r="X160" i="5" s="1"/>
  <c r="B161" i="5"/>
  <c r="V161" i="5"/>
  <c r="E161" i="5"/>
  <c r="X161" i="5" s="1"/>
  <c r="B162" i="5"/>
  <c r="V162" i="5"/>
  <c r="E162" i="5" s="1"/>
  <c r="X162" i="5" s="1"/>
  <c r="B163" i="5"/>
  <c r="V163" i="5"/>
  <c r="E163" i="5"/>
  <c r="X163" i="5" s="1"/>
  <c r="B164" i="5"/>
  <c r="V164" i="5"/>
  <c r="E164" i="5" s="1"/>
  <c r="X164" i="5" s="1"/>
  <c r="B165" i="5"/>
  <c r="V165" i="5"/>
  <c r="E165" i="5" s="1"/>
  <c r="X165" i="5" s="1"/>
  <c r="B166" i="5"/>
  <c r="V166" i="5"/>
  <c r="E166" i="5" s="1"/>
  <c r="X166" i="5" s="1"/>
  <c r="B167" i="5"/>
  <c r="V167" i="5"/>
  <c r="E167" i="5"/>
  <c r="X167" i="5" s="1"/>
  <c r="B168" i="5"/>
  <c r="V168" i="5"/>
  <c r="E168" i="5" s="1"/>
  <c r="X168" i="5" s="1"/>
  <c r="B169" i="5"/>
  <c r="V169" i="5"/>
  <c r="E169" i="5" s="1"/>
  <c r="X169" i="5" s="1"/>
  <c r="B170" i="5"/>
  <c r="V170" i="5"/>
  <c r="E170" i="5" s="1"/>
  <c r="X170" i="5" s="1"/>
  <c r="B171" i="5"/>
  <c r="V171" i="5"/>
  <c r="E171" i="5" s="1"/>
  <c r="X171" i="5" s="1"/>
  <c r="B172" i="5"/>
  <c r="V172" i="5"/>
  <c r="E172" i="5" s="1"/>
  <c r="X172" i="5" s="1"/>
  <c r="B173" i="5"/>
  <c r="V173" i="5"/>
  <c r="E173" i="5" s="1"/>
  <c r="X173" i="5" s="1"/>
  <c r="B174" i="5"/>
  <c r="V174" i="5"/>
  <c r="E174" i="5" s="1"/>
  <c r="X174" i="5" s="1"/>
  <c r="B175" i="5"/>
  <c r="V175" i="5"/>
  <c r="E175" i="5"/>
  <c r="X175" i="5" s="1"/>
  <c r="B176" i="5"/>
  <c r="V176" i="5"/>
  <c r="E176" i="5" s="1"/>
  <c r="X176" i="5" s="1"/>
  <c r="B177" i="5"/>
  <c r="V177" i="5"/>
  <c r="E177" i="5" s="1"/>
  <c r="X177" i="5" s="1"/>
  <c r="B178" i="5"/>
  <c r="V178" i="5"/>
  <c r="E178" i="5" s="1"/>
  <c r="X178" i="5" s="1"/>
  <c r="B179" i="5"/>
  <c r="V179" i="5"/>
  <c r="E179" i="5"/>
  <c r="X179" i="5" s="1"/>
  <c r="B180" i="5"/>
  <c r="V180" i="5"/>
  <c r="E180" i="5" s="1"/>
  <c r="X180" i="5" s="1"/>
  <c r="B181" i="5"/>
  <c r="V181" i="5"/>
  <c r="E181" i="5" s="1"/>
  <c r="X181" i="5" s="1"/>
  <c r="B182" i="5"/>
  <c r="V182" i="5"/>
  <c r="E182" i="5" s="1"/>
  <c r="X182" i="5" s="1"/>
  <c r="B183" i="5"/>
  <c r="V183" i="5"/>
  <c r="E183" i="5" s="1"/>
  <c r="X183" i="5" s="1"/>
  <c r="B184" i="5"/>
  <c r="V184" i="5"/>
  <c r="E184" i="5" s="1"/>
  <c r="X184" i="5" s="1"/>
  <c r="B185" i="5"/>
  <c r="V185" i="5"/>
  <c r="E185" i="5"/>
  <c r="X185" i="5" s="1"/>
  <c r="B186" i="5"/>
  <c r="V186" i="5"/>
  <c r="E186" i="5" s="1"/>
  <c r="X186" i="5" s="1"/>
  <c r="B187" i="5"/>
  <c r="V187" i="5"/>
  <c r="E187" i="5"/>
  <c r="X187" i="5" s="1"/>
  <c r="B188" i="5"/>
  <c r="V188" i="5"/>
  <c r="E188" i="5" s="1"/>
  <c r="X188" i="5" s="1"/>
  <c r="V189" i="5"/>
  <c r="E189" i="5"/>
  <c r="X189" i="5" s="1"/>
  <c r="B191" i="5"/>
  <c r="V191" i="5"/>
  <c r="E191" i="5"/>
  <c r="X191" i="5" s="1"/>
  <c r="B192" i="5"/>
  <c r="V192" i="5"/>
  <c r="E192" i="5" s="1"/>
  <c r="X192" i="5" s="1"/>
  <c r="B193" i="5"/>
  <c r="E193" i="5"/>
  <c r="X193" i="5" s="1"/>
  <c r="B194" i="5"/>
  <c r="V194" i="5"/>
  <c r="E194" i="5" s="1"/>
  <c r="B195" i="5"/>
  <c r="V195" i="5"/>
  <c r="E195" i="5"/>
  <c r="X195" i="5" s="1"/>
  <c r="B196" i="5"/>
  <c r="V196" i="5"/>
  <c r="E196" i="5" s="1"/>
  <c r="X196" i="5" s="1"/>
  <c r="B197" i="5"/>
  <c r="V197" i="5"/>
  <c r="E197" i="5"/>
  <c r="X197" i="5" s="1"/>
  <c r="B198" i="5"/>
  <c r="V198" i="5"/>
  <c r="E198" i="5" s="1"/>
  <c r="X198" i="5" s="1"/>
  <c r="B199" i="5"/>
  <c r="E199" i="5"/>
  <c r="X199" i="5" s="1"/>
  <c r="B200" i="5"/>
  <c r="V200" i="5"/>
  <c r="E200" i="5" s="1"/>
  <c r="X200" i="5" s="1"/>
  <c r="B201" i="5"/>
  <c r="V201" i="5"/>
  <c r="E201" i="5"/>
  <c r="X201" i="5" s="1"/>
  <c r="B202" i="5"/>
  <c r="B203" i="5"/>
  <c r="V203" i="5"/>
  <c r="E203" i="5"/>
  <c r="X203" i="5" s="1"/>
  <c r="B204" i="5"/>
  <c r="V204" i="5"/>
  <c r="E204" i="5" s="1"/>
  <c r="X204" i="5" s="1"/>
  <c r="B205" i="5"/>
  <c r="E205" i="5"/>
  <c r="X205" i="5" s="1"/>
  <c r="B206" i="5"/>
  <c r="V206" i="5"/>
  <c r="E206" i="5" s="1"/>
  <c r="X206" i="5" s="1"/>
  <c r="B207" i="5"/>
  <c r="V207" i="5"/>
  <c r="E207" i="5"/>
  <c r="X207" i="5" s="1"/>
  <c r="B208" i="5"/>
  <c r="B209" i="5"/>
  <c r="V209" i="5"/>
  <c r="E209" i="5"/>
  <c r="X209" i="5" s="1"/>
  <c r="B210" i="5"/>
  <c r="V210" i="5"/>
  <c r="E210" i="5" s="1"/>
  <c r="X210" i="5" s="1"/>
  <c r="B211" i="5"/>
  <c r="E211" i="5"/>
  <c r="X211" i="5" s="1"/>
  <c r="B212" i="5"/>
  <c r="V212" i="5"/>
  <c r="E212" i="5" s="1"/>
  <c r="X212" i="5" s="1"/>
  <c r="B213" i="5"/>
  <c r="V213" i="5"/>
  <c r="E213" i="5"/>
  <c r="X213" i="5" s="1"/>
  <c r="B214" i="5"/>
  <c r="V214" i="5"/>
  <c r="E214" i="5" s="1"/>
  <c r="X214" i="5" s="1"/>
  <c r="B215" i="5"/>
  <c r="V215" i="5"/>
  <c r="E215" i="5"/>
  <c r="X215" i="5" s="1"/>
  <c r="B216" i="5"/>
  <c r="V216" i="5"/>
  <c r="E216" i="5" s="1"/>
  <c r="X216" i="5" s="1"/>
  <c r="B217" i="5"/>
  <c r="E217" i="5"/>
  <c r="X217" i="5" s="1"/>
  <c r="B218" i="5"/>
  <c r="V218" i="5"/>
  <c r="E218" i="5" s="1"/>
  <c r="X218" i="5" s="1"/>
  <c r="B219" i="5"/>
  <c r="V219" i="5"/>
  <c r="E219" i="5"/>
  <c r="X219" i="5" s="1"/>
  <c r="B220" i="5"/>
  <c r="B221" i="5"/>
  <c r="V221" i="5"/>
  <c r="E221" i="5"/>
  <c r="X221" i="5" s="1"/>
  <c r="B222" i="5"/>
  <c r="V222" i="5"/>
  <c r="E222" i="5" s="1"/>
  <c r="X222" i="5" s="1"/>
  <c r="B223" i="5"/>
  <c r="E223" i="5"/>
  <c r="X223" i="5" s="1"/>
  <c r="B224" i="5"/>
  <c r="V224" i="5"/>
  <c r="E224" i="5" s="1"/>
  <c r="X224" i="5" s="1"/>
  <c r="B225" i="5"/>
  <c r="V225" i="5"/>
  <c r="E225" i="5"/>
  <c r="X225" i="5" s="1"/>
  <c r="B226" i="5"/>
  <c r="B227" i="5"/>
  <c r="V227" i="5"/>
  <c r="E227" i="5"/>
  <c r="X227" i="5" s="1"/>
  <c r="B228" i="5"/>
  <c r="V228" i="5"/>
  <c r="E228" i="5" s="1"/>
  <c r="X228" i="5" s="1"/>
  <c r="B229" i="5"/>
  <c r="E229" i="5"/>
  <c r="X229" i="5" s="1"/>
  <c r="B230" i="5"/>
  <c r="V230" i="5"/>
  <c r="E230" i="5" s="1"/>
  <c r="X230" i="5" s="1"/>
  <c r="B231" i="5"/>
  <c r="V231" i="5"/>
  <c r="E231" i="5"/>
  <c r="X231" i="5" s="1"/>
  <c r="B232" i="5"/>
  <c r="V232" i="5"/>
  <c r="E232" i="5" s="1"/>
  <c r="X232" i="5" s="1"/>
  <c r="B233" i="5"/>
  <c r="V233" i="5"/>
  <c r="E233" i="5"/>
  <c r="X233" i="5" s="1"/>
  <c r="B234" i="5"/>
  <c r="V234" i="5"/>
  <c r="E234" i="5" s="1"/>
  <c r="X234" i="5" s="1"/>
  <c r="B235" i="5"/>
  <c r="E235" i="5"/>
  <c r="X235" i="5" s="1"/>
  <c r="B236" i="5"/>
  <c r="V236" i="5"/>
  <c r="E236" i="5" s="1"/>
  <c r="X236" i="5" s="1"/>
  <c r="B237" i="5"/>
  <c r="V237" i="5"/>
  <c r="E237" i="5"/>
  <c r="X237" i="5" s="1"/>
  <c r="B238" i="5"/>
  <c r="B239" i="5"/>
  <c r="V239" i="5"/>
  <c r="E239" i="5"/>
  <c r="X239" i="5" s="1"/>
  <c r="B240" i="5"/>
  <c r="V240" i="5"/>
  <c r="E240" i="5" s="1"/>
  <c r="X240" i="5" s="1"/>
  <c r="B241" i="5"/>
  <c r="E241" i="5"/>
  <c r="X241" i="5" s="1"/>
  <c r="B242" i="5"/>
  <c r="V242" i="5"/>
  <c r="E242" i="5" s="1"/>
  <c r="X242" i="5" s="1"/>
  <c r="B243" i="5"/>
  <c r="V243" i="5"/>
  <c r="E243" i="5"/>
  <c r="X243" i="5" s="1"/>
  <c r="B244" i="5"/>
  <c r="B245" i="5"/>
  <c r="V245" i="5"/>
  <c r="E245" i="5"/>
  <c r="X245" i="5" s="1"/>
  <c r="B246" i="5"/>
  <c r="V246" i="5"/>
  <c r="E246" i="5" s="1"/>
  <c r="X246" i="5" s="1"/>
  <c r="B247" i="5"/>
  <c r="E247" i="5"/>
  <c r="X247" i="5" s="1"/>
  <c r="B248" i="5"/>
  <c r="V248" i="5"/>
  <c r="E248" i="5" s="1"/>
  <c r="X248" i="5" s="1"/>
  <c r="B249" i="5"/>
  <c r="V249" i="5"/>
  <c r="E249" i="5"/>
  <c r="X249" i="5" s="1"/>
  <c r="B250" i="5"/>
  <c r="V250" i="5"/>
  <c r="E250" i="5" s="1"/>
  <c r="X250" i="5" s="1"/>
  <c r="B251" i="5"/>
  <c r="V251" i="5"/>
  <c r="E251" i="5"/>
  <c r="X251" i="5" s="1"/>
  <c r="B252" i="5"/>
  <c r="V252" i="5"/>
  <c r="E252" i="5" s="1"/>
  <c r="X252" i="5" s="1"/>
  <c r="B253" i="5"/>
  <c r="E253" i="5"/>
  <c r="X253" i="5" s="1"/>
  <c r="B254" i="5"/>
  <c r="V254" i="5"/>
  <c r="E254" i="5" s="1"/>
  <c r="B255" i="5"/>
  <c r="V255" i="5"/>
  <c r="E255" i="5"/>
  <c r="X255" i="5" s="1"/>
  <c r="B256" i="5"/>
  <c r="B257" i="5"/>
  <c r="V257" i="5"/>
  <c r="E257" i="5"/>
  <c r="X257" i="5" s="1"/>
  <c r="B258" i="5"/>
  <c r="V258" i="5"/>
  <c r="E258" i="5" s="1"/>
  <c r="X258" i="5" s="1"/>
  <c r="B259" i="5"/>
  <c r="E259" i="5"/>
  <c r="X259" i="5" s="1"/>
  <c r="B260" i="5"/>
  <c r="V260" i="5"/>
  <c r="E260" i="5" s="1"/>
  <c r="X260" i="5" s="1"/>
  <c r="B261" i="5"/>
  <c r="V261" i="5"/>
  <c r="E261" i="5"/>
  <c r="X261" i="5" s="1"/>
  <c r="B262" i="5"/>
  <c r="B263" i="5"/>
  <c r="V263" i="5"/>
  <c r="E263" i="5"/>
  <c r="X263" i="5" s="1"/>
  <c r="B264" i="5"/>
  <c r="V264" i="5"/>
  <c r="E264" i="5" s="1"/>
  <c r="X264" i="5" s="1"/>
  <c r="B265" i="5"/>
  <c r="E265" i="5"/>
  <c r="X265" i="5" s="1"/>
  <c r="B266" i="5"/>
  <c r="V266" i="5"/>
  <c r="E266" i="5" s="1"/>
  <c r="B267" i="5"/>
  <c r="V267" i="5"/>
  <c r="E267" i="5"/>
  <c r="X267" i="5" s="1"/>
  <c r="B268" i="5"/>
  <c r="V268" i="5"/>
  <c r="E268" i="5" s="1"/>
  <c r="X268" i="5" s="1"/>
  <c r="B269" i="5"/>
  <c r="V269" i="5"/>
  <c r="E269" i="5"/>
  <c r="X269" i="5" s="1"/>
  <c r="B270" i="5"/>
  <c r="V270" i="5"/>
  <c r="E270" i="5" s="1"/>
  <c r="X270" i="5" s="1"/>
  <c r="B271" i="5"/>
  <c r="V271" i="5"/>
  <c r="E271" i="5" s="1"/>
  <c r="X271" i="5" s="1"/>
  <c r="B272" i="5"/>
  <c r="V272" i="5"/>
  <c r="E272" i="5" s="1"/>
  <c r="X272" i="5" s="1"/>
  <c r="B273" i="5"/>
  <c r="V273" i="5"/>
  <c r="E273" i="5" s="1"/>
  <c r="X273" i="5" s="1"/>
  <c r="B274" i="5"/>
  <c r="V274" i="5"/>
  <c r="E274" i="5" s="1"/>
  <c r="X274" i="5" s="1"/>
  <c r="B275" i="5"/>
  <c r="V275" i="5"/>
  <c r="E275" i="5" s="1"/>
  <c r="X275" i="5" s="1"/>
  <c r="B276" i="5"/>
  <c r="V276" i="5"/>
  <c r="E276" i="5" s="1"/>
  <c r="X276" i="5" s="1"/>
  <c r="B277" i="5"/>
  <c r="V277" i="5"/>
  <c r="E277" i="5"/>
  <c r="X277" i="5" s="1"/>
  <c r="B278" i="5"/>
  <c r="V278" i="5"/>
  <c r="E278" i="5" s="1"/>
  <c r="X278" i="5" s="1"/>
  <c r="B279" i="5"/>
  <c r="V279" i="5"/>
  <c r="E279" i="5" s="1"/>
  <c r="X279" i="5" s="1"/>
  <c r="B280" i="5"/>
  <c r="V280" i="5"/>
  <c r="E280" i="5" s="1"/>
  <c r="X280" i="5" s="1"/>
  <c r="B281" i="5"/>
  <c r="V281" i="5"/>
  <c r="E281" i="5"/>
  <c r="X281" i="5" s="1"/>
  <c r="B282" i="5"/>
  <c r="V282" i="5"/>
  <c r="E282" i="5" s="1"/>
  <c r="X282" i="5" s="1"/>
  <c r="B283" i="5"/>
  <c r="V283" i="5"/>
  <c r="E283" i="5" s="1"/>
  <c r="X283" i="5" s="1"/>
  <c r="B284" i="5"/>
  <c r="V284" i="5"/>
  <c r="E284" i="5" s="1"/>
  <c r="X284" i="5" s="1"/>
  <c r="B285" i="5"/>
  <c r="V285" i="5"/>
  <c r="E285" i="5" s="1"/>
  <c r="X285" i="5" s="1"/>
  <c r="B286" i="5"/>
  <c r="V286" i="5"/>
  <c r="E286" i="5" s="1"/>
  <c r="X286" i="5" s="1"/>
  <c r="B287" i="5"/>
  <c r="V287" i="5"/>
  <c r="E287" i="5"/>
  <c r="X287" i="5" s="1"/>
  <c r="V288" i="5"/>
  <c r="E288" i="5" s="1"/>
  <c r="X288" i="5" s="1"/>
  <c r="E289" i="5"/>
  <c r="X289" i="5" s="1"/>
  <c r="B290" i="5"/>
  <c r="V290" i="5"/>
  <c r="E290" i="5" s="1"/>
  <c r="X290" i="5" s="1"/>
  <c r="B291" i="5"/>
  <c r="V291" i="5"/>
  <c r="E291" i="5"/>
  <c r="X291" i="5" s="1"/>
  <c r="B292" i="5"/>
  <c r="V292" i="5"/>
  <c r="E292" i="5" s="1"/>
  <c r="X292" i="5" s="1"/>
  <c r="B293" i="5"/>
  <c r="V293" i="5"/>
  <c r="E293" i="5"/>
  <c r="X293" i="5" s="1"/>
  <c r="B294" i="5"/>
  <c r="V294" i="5"/>
  <c r="E294" i="5" s="1"/>
  <c r="X294" i="5" s="1"/>
  <c r="B295" i="5"/>
  <c r="E295" i="5"/>
  <c r="X295" i="5" s="1"/>
  <c r="B296" i="5"/>
  <c r="V296" i="5"/>
  <c r="E296" i="5"/>
  <c r="X296" i="5" s="1"/>
  <c r="B297" i="5"/>
  <c r="V297" i="5"/>
  <c r="E297" i="5"/>
  <c r="X297" i="5" s="1"/>
  <c r="B298" i="5"/>
  <c r="E298" i="5"/>
  <c r="X298" i="5" s="1"/>
  <c r="B299" i="5"/>
  <c r="V299" i="5"/>
  <c r="E299" i="5"/>
  <c r="X299" i="5" s="1"/>
  <c r="B300" i="5"/>
  <c r="V300" i="5"/>
  <c r="E300" i="5"/>
  <c r="X300" i="5" s="1"/>
  <c r="B301" i="5"/>
  <c r="E301" i="5"/>
  <c r="X301" i="5" s="1"/>
  <c r="B302" i="5"/>
  <c r="V302" i="5"/>
  <c r="E302" i="5" s="1"/>
  <c r="X302" i="5" s="1"/>
  <c r="B303" i="5"/>
  <c r="V303" i="5"/>
  <c r="E303" i="5"/>
  <c r="X303" i="5" s="1"/>
  <c r="B304" i="5"/>
  <c r="V304" i="5"/>
  <c r="E304" i="5" s="1"/>
  <c r="X304" i="5" s="1"/>
  <c r="B305" i="5"/>
  <c r="V305" i="5"/>
  <c r="E305" i="5"/>
  <c r="X305" i="5" s="1"/>
  <c r="B306" i="5"/>
  <c r="V306" i="5"/>
  <c r="E306" i="5" s="1"/>
  <c r="X306" i="5" s="1"/>
  <c r="B307" i="5"/>
  <c r="E307" i="5"/>
  <c r="X307" i="5" s="1"/>
  <c r="B308" i="5"/>
  <c r="V308" i="5"/>
  <c r="E308" i="5"/>
  <c r="X308" i="5" s="1"/>
  <c r="B309" i="5"/>
  <c r="V309" i="5"/>
  <c r="E309" i="5"/>
  <c r="X309" i="5" s="1"/>
  <c r="B310" i="5"/>
  <c r="E310" i="5"/>
  <c r="X310" i="5" s="1"/>
  <c r="B311" i="5"/>
  <c r="V311" i="5"/>
  <c r="E311" i="5"/>
  <c r="X311" i="5" s="1"/>
  <c r="B312" i="5"/>
  <c r="V312" i="5"/>
  <c r="E312" i="5"/>
  <c r="X312" i="5" s="1"/>
  <c r="B313" i="5"/>
  <c r="E313" i="5"/>
  <c r="X313" i="5" s="1"/>
  <c r="B314" i="5"/>
  <c r="V314" i="5"/>
  <c r="E314" i="5" s="1"/>
  <c r="X314" i="5" s="1"/>
  <c r="B315" i="5"/>
  <c r="V315" i="5"/>
  <c r="E315" i="5"/>
  <c r="X315" i="5" s="1"/>
  <c r="B316" i="5"/>
  <c r="V316" i="5"/>
  <c r="E316" i="5" s="1"/>
  <c r="X316" i="5" s="1"/>
  <c r="B317" i="5"/>
  <c r="V317" i="5"/>
  <c r="E317" i="5"/>
  <c r="X317" i="5" s="1"/>
  <c r="B318" i="5"/>
  <c r="V318" i="5"/>
  <c r="E318" i="5" s="1"/>
  <c r="X318" i="5" s="1"/>
  <c r="B319" i="5"/>
  <c r="E319" i="5"/>
  <c r="X319" i="5" s="1"/>
  <c r="B320" i="5"/>
  <c r="V320" i="5"/>
  <c r="E320" i="5" s="1"/>
  <c r="X320" i="5" s="1"/>
  <c r="B321" i="5"/>
  <c r="V321" i="5"/>
  <c r="E321" i="5"/>
  <c r="X321" i="5" s="1"/>
  <c r="B322" i="5"/>
  <c r="V322" i="5"/>
  <c r="E322" i="5" s="1"/>
  <c r="X322" i="5" s="1"/>
  <c r="B323" i="5"/>
  <c r="V323" i="5"/>
  <c r="E323" i="5"/>
  <c r="X323" i="5" s="1"/>
  <c r="B324" i="5"/>
  <c r="V324" i="5"/>
  <c r="E324" i="5" s="1"/>
  <c r="X324" i="5" s="1"/>
  <c r="B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E331" i="5"/>
  <c r="X331" i="5" s="1"/>
  <c r="B332" i="5"/>
  <c r="V332" i="5"/>
  <c r="E332" i="5"/>
  <c r="X332" i="5" s="1"/>
  <c r="B333" i="5"/>
  <c r="V333" i="5"/>
  <c r="E333" i="5"/>
  <c r="X333" i="5" s="1"/>
  <c r="B334" i="5"/>
  <c r="E334" i="5"/>
  <c r="X334" i="5" s="1"/>
  <c r="B335" i="5"/>
  <c r="V335" i="5"/>
  <c r="E335" i="5"/>
  <c r="X335" i="5" s="1"/>
  <c r="B336" i="5"/>
  <c r="V336" i="5"/>
  <c r="E336" i="5"/>
  <c r="X336" i="5" s="1"/>
  <c r="B337" i="5"/>
  <c r="E337" i="5"/>
  <c r="X337" i="5" s="1"/>
  <c r="B338" i="5"/>
  <c r="V338" i="5"/>
  <c r="E338" i="5" s="1"/>
  <c r="X338" i="5" s="1"/>
  <c r="B339" i="5"/>
  <c r="V339" i="5"/>
  <c r="E339" i="5"/>
  <c r="X339" i="5" s="1"/>
  <c r="B340" i="5"/>
  <c r="V340" i="5"/>
  <c r="E340" i="5" s="1"/>
  <c r="X340" i="5" s="1"/>
  <c r="B341" i="5"/>
  <c r="V341" i="5"/>
  <c r="E341" i="5"/>
  <c r="X341" i="5" s="1"/>
  <c r="B342" i="5"/>
  <c r="V342" i="5"/>
  <c r="E342" i="5" s="1"/>
  <c r="X342" i="5" s="1"/>
  <c r="B343" i="5"/>
  <c r="E343" i="5"/>
  <c r="B344" i="5"/>
  <c r="V344" i="5"/>
  <c r="E344" i="5"/>
  <c r="X344" i="5" s="1"/>
  <c r="B345" i="5"/>
  <c r="V345" i="5"/>
  <c r="E345" i="5"/>
  <c r="X345" i="5" s="1"/>
  <c r="V346" i="5"/>
  <c r="E346" i="5" s="1"/>
  <c r="X346" i="5" s="1"/>
  <c r="V347" i="5"/>
  <c r="E347" i="5" s="1"/>
  <c r="X347" i="5" s="1"/>
  <c r="B348" i="5"/>
  <c r="V348" i="5"/>
  <c r="E348" i="5" s="1"/>
  <c r="X348" i="5" s="1"/>
  <c r="B349" i="5"/>
  <c r="V349" i="5"/>
  <c r="E349" i="5" s="1"/>
  <c r="X349" i="5" s="1"/>
  <c r="B350" i="5"/>
  <c r="V350" i="5"/>
  <c r="E350" i="5" s="1"/>
  <c r="X350" i="5" s="1"/>
  <c r="B351" i="5"/>
  <c r="V351" i="5"/>
  <c r="E351" i="5" s="1"/>
  <c r="X351" i="5" s="1"/>
  <c r="B352" i="5"/>
  <c r="V352" i="5"/>
  <c r="E352" i="5" s="1"/>
  <c r="X352" i="5" s="1"/>
  <c r="B353" i="5"/>
  <c r="V353" i="5"/>
  <c r="E353" i="5" s="1"/>
  <c r="X353" i="5" s="1"/>
  <c r="B354" i="5"/>
  <c r="V354" i="5"/>
  <c r="E354" i="5" s="1"/>
  <c r="X354" i="5" s="1"/>
  <c r="B355" i="5"/>
  <c r="V355" i="5"/>
  <c r="E355" i="5" s="1"/>
  <c r="X355" i="5" s="1"/>
  <c r="B356" i="5"/>
  <c r="V356" i="5"/>
  <c r="E356" i="5" s="1"/>
  <c r="X356" i="5" s="1"/>
  <c r="B357" i="5"/>
  <c r="V357" i="5"/>
  <c r="E357" i="5" s="1"/>
  <c r="X357" i="5" s="1"/>
  <c r="B358" i="5"/>
  <c r="V358" i="5"/>
  <c r="E358" i="5" s="1"/>
  <c r="X358" i="5" s="1"/>
  <c r="B359" i="5"/>
  <c r="V359" i="5"/>
  <c r="E359" i="5" s="1"/>
  <c r="X359" i="5" s="1"/>
  <c r="B360" i="5"/>
  <c r="V360" i="5"/>
  <c r="E360" i="5" s="1"/>
  <c r="X360" i="5" s="1"/>
  <c r="B361" i="5"/>
  <c r="V361" i="5"/>
  <c r="E361" i="5" s="1"/>
  <c r="X361" i="5" s="1"/>
  <c r="B362" i="5"/>
  <c r="V362" i="5"/>
  <c r="E362" i="5" s="1"/>
  <c r="X362" i="5" s="1"/>
  <c r="B363" i="5"/>
  <c r="V363" i="5"/>
  <c r="E363" i="5" s="1"/>
  <c r="X363" i="5" s="1"/>
  <c r="B364" i="5"/>
  <c r="V364" i="5"/>
  <c r="E364" i="5" s="1"/>
  <c r="X364" i="5" s="1"/>
  <c r="B365" i="5"/>
  <c r="V365" i="5"/>
  <c r="E365" i="5" s="1"/>
  <c r="X365" i="5" s="1"/>
  <c r="B366" i="5"/>
  <c r="V366" i="5"/>
  <c r="E366" i="5" s="1"/>
  <c r="X366" i="5" s="1"/>
  <c r="B367" i="5"/>
  <c r="V367" i="5"/>
  <c r="E367" i="5" s="1"/>
  <c r="X367" i="5" s="1"/>
  <c r="B368" i="5"/>
  <c r="V368" i="5"/>
  <c r="E368" i="5" s="1"/>
  <c r="X368" i="5" s="1"/>
  <c r="B369" i="5"/>
  <c r="V369" i="5"/>
  <c r="E369" i="5" s="1"/>
  <c r="X369" i="5" s="1"/>
  <c r="B370" i="5"/>
  <c r="V370" i="5"/>
  <c r="E370" i="5" s="1"/>
  <c r="X370" i="5" s="1"/>
  <c r="B371" i="5"/>
  <c r="V371" i="5"/>
  <c r="E371" i="5" s="1"/>
  <c r="X371" i="5" s="1"/>
  <c r="B372" i="5"/>
  <c r="V372" i="5"/>
  <c r="E372" i="5" s="1"/>
  <c r="X372" i="5" s="1"/>
  <c r="B373" i="5"/>
  <c r="V373" i="5"/>
  <c r="E373" i="5" s="1"/>
  <c r="X373" i="5" s="1"/>
  <c r="B374" i="5"/>
  <c r="V374" i="5"/>
  <c r="E374" i="5" s="1"/>
  <c r="X374" i="5" s="1"/>
  <c r="B375" i="5"/>
  <c r="V375" i="5"/>
  <c r="E375" i="5" s="1"/>
  <c r="X375" i="5" s="1"/>
  <c r="B376" i="5"/>
  <c r="V376" i="5"/>
  <c r="E376" i="5" s="1"/>
  <c r="X376" i="5" s="1"/>
  <c r="B377" i="5"/>
  <c r="V377" i="5"/>
  <c r="E377" i="5" s="1"/>
  <c r="X377" i="5" s="1"/>
  <c r="B378" i="5"/>
  <c r="V378" i="5"/>
  <c r="E378" i="5" s="1"/>
  <c r="X378" i="5" s="1"/>
  <c r="B379" i="5"/>
  <c r="V379" i="5"/>
  <c r="E379" i="5" s="1"/>
  <c r="X379" i="5" s="1"/>
  <c r="B380" i="5"/>
  <c r="V380" i="5"/>
  <c r="E380" i="5" s="1"/>
  <c r="X380" i="5" s="1"/>
  <c r="B381" i="5"/>
  <c r="V381" i="5"/>
  <c r="E381" i="5" s="1"/>
  <c r="X381" i="5" s="1"/>
  <c r="B382" i="5"/>
  <c r="V382" i="5"/>
  <c r="E382" i="5" s="1"/>
  <c r="X382" i="5" s="1"/>
  <c r="B383" i="5"/>
  <c r="V383" i="5"/>
  <c r="E383" i="5" s="1"/>
  <c r="X383" i="5" s="1"/>
  <c r="B384" i="5"/>
  <c r="V384" i="5"/>
  <c r="E384" i="5" s="1"/>
  <c r="X384" i="5" s="1"/>
  <c r="B385" i="5"/>
  <c r="V385" i="5"/>
  <c r="E385" i="5" s="1"/>
  <c r="X385" i="5" s="1"/>
  <c r="B386" i="5"/>
  <c r="V386" i="5"/>
  <c r="E386" i="5" s="1"/>
  <c r="X386" i="5" s="1"/>
  <c r="B387" i="5"/>
  <c r="V387" i="5"/>
  <c r="E387" i="5" s="1"/>
  <c r="X387" i="5" s="1"/>
  <c r="B388" i="5"/>
  <c r="V388" i="5"/>
  <c r="E388" i="5" s="1"/>
  <c r="X388" i="5" s="1"/>
  <c r="B389" i="5"/>
  <c r="V389" i="5"/>
  <c r="E389" i="5" s="1"/>
  <c r="X389" i="5" s="1"/>
  <c r="B390" i="5"/>
  <c r="V390" i="5"/>
  <c r="E390" i="5" s="1"/>
  <c r="X390" i="5" s="1"/>
  <c r="B391" i="5"/>
  <c r="V391" i="5"/>
  <c r="E391" i="5" s="1"/>
  <c r="X391" i="5" s="1"/>
  <c r="B392" i="5"/>
  <c r="V392" i="5"/>
  <c r="E392" i="5" s="1"/>
  <c r="X392" i="5" s="1"/>
  <c r="V393" i="5"/>
  <c r="E393" i="5"/>
  <c r="X393" i="5" s="1"/>
  <c r="B395" i="5"/>
  <c r="V395" i="5"/>
  <c r="E395" i="5" s="1"/>
  <c r="X395" i="5" s="1"/>
  <c r="B396" i="5"/>
  <c r="V396" i="5"/>
  <c r="E396" i="5" s="1"/>
  <c r="X396" i="5" s="1"/>
  <c r="B397" i="5"/>
  <c r="V397" i="5"/>
  <c r="E397" i="5" s="1"/>
  <c r="X397" i="5" s="1"/>
  <c r="V398" i="5"/>
  <c r="E398" i="5" s="1"/>
  <c r="X398" i="5" s="1"/>
  <c r="V399" i="5"/>
  <c r="E399" i="5"/>
  <c r="X399" i="5" s="1"/>
  <c r="V400" i="5"/>
  <c r="E400" i="5"/>
  <c r="X400" i="5" s="1"/>
  <c r="V401" i="5"/>
  <c r="E401" i="5" s="1"/>
  <c r="X401" i="5" s="1"/>
  <c r="E402" i="5"/>
  <c r="X402" i="5" s="1"/>
  <c r="V403" i="5"/>
  <c r="E403" i="5"/>
  <c r="X403" i="5" s="1"/>
  <c r="V404" i="5"/>
  <c r="E404" i="5" s="1"/>
  <c r="X404" i="5" s="1"/>
  <c r="V405" i="5"/>
  <c r="E405" i="5"/>
  <c r="X405" i="5" s="1"/>
  <c r="E406" i="5"/>
  <c r="X406" i="5" s="1"/>
  <c r="V407" i="5"/>
  <c r="E407" i="5" s="1"/>
  <c r="X407" i="5" s="1"/>
  <c r="E408" i="5"/>
  <c r="X408" i="5" s="1"/>
  <c r="V409" i="5"/>
  <c r="E409" i="5" s="1"/>
  <c r="X409" i="5" s="1"/>
  <c r="V410" i="5"/>
  <c r="E410" i="5" s="1"/>
  <c r="X410" i="5" s="1"/>
  <c r="V411" i="5"/>
  <c r="E411" i="5"/>
  <c r="X411" i="5" s="1"/>
  <c r="V412" i="5"/>
  <c r="E412" i="5" s="1"/>
  <c r="X412" i="5" s="1"/>
  <c r="V413" i="5"/>
  <c r="E413" i="5"/>
  <c r="X413" i="5" s="1"/>
  <c r="E414" i="5"/>
  <c r="X414" i="5" s="1"/>
  <c r="V415" i="5"/>
  <c r="E415" i="5"/>
  <c r="X415" i="5" s="1"/>
  <c r="V416" i="5"/>
  <c r="E416" i="5"/>
  <c r="X416" i="5" s="1"/>
  <c r="V417" i="5"/>
  <c r="E417" i="5"/>
  <c r="X417" i="5" s="1"/>
  <c r="E418" i="5"/>
  <c r="X418" i="5" s="1"/>
  <c r="V419" i="5"/>
  <c r="E419" i="5"/>
  <c r="X419" i="5" s="1"/>
  <c r="E420" i="5"/>
  <c r="X420" i="5" s="1"/>
  <c r="V421" i="5"/>
  <c r="E421" i="5" s="1"/>
  <c r="X421" i="5" s="1"/>
  <c r="V422" i="5"/>
  <c r="E422" i="5" s="1"/>
  <c r="X422" i="5" s="1"/>
  <c r="V423" i="5"/>
  <c r="E423" i="5"/>
  <c r="X423" i="5" s="1"/>
  <c r="V424" i="5"/>
  <c r="E424" i="5" s="1"/>
  <c r="X424" i="5" s="1"/>
  <c r="V425" i="5"/>
  <c r="E425" i="5" s="1"/>
  <c r="X425" i="5" s="1"/>
  <c r="E426" i="5"/>
  <c r="X426" i="5" s="1"/>
  <c r="V427" i="5"/>
  <c r="E427" i="5" s="1"/>
  <c r="X427" i="5" s="1"/>
  <c r="V428" i="5"/>
  <c r="E428" i="5"/>
  <c r="X428" i="5" s="1"/>
  <c r="V429" i="5"/>
  <c r="E429" i="5"/>
  <c r="X429" i="5" s="1"/>
  <c r="V430" i="5"/>
  <c r="E430" i="5" s="1"/>
  <c r="X430" i="5" s="1"/>
  <c r="V431" i="5"/>
  <c r="E431" i="5"/>
  <c r="X431" i="5" s="1"/>
  <c r="V432" i="5"/>
  <c r="E432" i="5"/>
  <c r="X432" i="5" s="1"/>
  <c r="V433" i="5"/>
  <c r="E433" i="5" s="1"/>
  <c r="X433" i="5" s="1"/>
  <c r="V434" i="5"/>
  <c r="E434" i="5"/>
  <c r="X434" i="5" s="1"/>
  <c r="V435" i="5"/>
  <c r="E435" i="5"/>
  <c r="X435" i="5" s="1"/>
  <c r="V436" i="5"/>
  <c r="E436" i="5" s="1"/>
  <c r="X436" i="5" s="1"/>
  <c r="V437" i="5"/>
  <c r="E437" i="5"/>
  <c r="X437" i="5" s="1"/>
  <c r="V438" i="5"/>
  <c r="E438" i="5"/>
  <c r="X438" i="5" s="1"/>
  <c r="V439" i="5"/>
  <c r="E439" i="5" s="1"/>
  <c r="X439" i="5" s="1"/>
  <c r="V440" i="5"/>
  <c r="E440" i="5"/>
  <c r="X440" i="5" s="1"/>
  <c r="V441" i="5"/>
  <c r="E441" i="5"/>
  <c r="X441" i="5" s="1"/>
  <c r="V442" i="5"/>
  <c r="E442" i="5" s="1"/>
  <c r="X442" i="5" s="1"/>
  <c r="V443" i="5"/>
  <c r="E443" i="5"/>
  <c r="X443" i="5" s="1"/>
  <c r="V444" i="5"/>
  <c r="E444" i="5"/>
  <c r="V445" i="5"/>
  <c r="E445" i="5" s="1"/>
  <c r="X445" i="5" s="1"/>
  <c r="V446" i="5"/>
  <c r="E446" i="5"/>
  <c r="X446" i="5" s="1"/>
  <c r="V447" i="5"/>
  <c r="E447" i="5"/>
  <c r="X447" i="5" s="1"/>
  <c r="V448" i="5"/>
  <c r="E448" i="5" s="1"/>
  <c r="X448" i="5" s="1"/>
  <c r="V449" i="5"/>
  <c r="E449" i="5"/>
  <c r="X449" i="5" s="1"/>
  <c r="V450" i="5"/>
  <c r="E450" i="5"/>
  <c r="X450" i="5" s="1"/>
  <c r="V451" i="5"/>
  <c r="E451" i="5" s="1"/>
  <c r="X451" i="5" s="1"/>
  <c r="V452" i="5"/>
  <c r="E452" i="5"/>
  <c r="X452" i="5" s="1"/>
  <c r="V453" i="5"/>
  <c r="E453" i="5"/>
  <c r="X453" i="5" s="1"/>
  <c r="V454" i="5"/>
  <c r="E454" i="5" s="1"/>
  <c r="X454" i="5" s="1"/>
  <c r="V455" i="5"/>
  <c r="E455" i="5"/>
  <c r="X455" i="5" s="1"/>
  <c r="V456" i="5"/>
  <c r="E456" i="5"/>
  <c r="X456" i="5" s="1"/>
  <c r="V457" i="5"/>
  <c r="E457" i="5" s="1"/>
  <c r="X457" i="5" s="1"/>
  <c r="V458" i="5"/>
  <c r="E458" i="5"/>
  <c r="X458" i="5" s="1"/>
  <c r="V459" i="5"/>
  <c r="E459" i="5"/>
  <c r="X459" i="5" s="1"/>
  <c r="V460" i="5"/>
  <c r="E460" i="5" s="1"/>
  <c r="X460" i="5" s="1"/>
  <c r="V461" i="5"/>
  <c r="E461" i="5"/>
  <c r="X461" i="5" s="1"/>
  <c r="V462" i="5"/>
  <c r="E462" i="5"/>
  <c r="X462" i="5" s="1"/>
  <c r="V463" i="5"/>
  <c r="E463" i="5" s="1"/>
  <c r="X463" i="5" s="1"/>
  <c r="V464" i="5"/>
  <c r="E464" i="5"/>
  <c r="X464" i="5" s="1"/>
  <c r="V465" i="5"/>
  <c r="E465" i="5"/>
  <c r="X465" i="5" s="1"/>
  <c r="V466" i="5"/>
  <c r="E466" i="5" s="1"/>
  <c r="X466" i="5" s="1"/>
  <c r="V467" i="5"/>
  <c r="E467" i="5"/>
  <c r="X467" i="5" s="1"/>
  <c r="V468" i="5"/>
  <c r="E468" i="5"/>
  <c r="V469" i="5"/>
  <c r="E469" i="5" s="1"/>
  <c r="X469" i="5" s="1"/>
  <c r="V470" i="5"/>
  <c r="E470" i="5"/>
  <c r="X470" i="5" s="1"/>
  <c r="V471" i="5"/>
  <c r="E471" i="5"/>
  <c r="X471" i="5" s="1"/>
  <c r="V472" i="5"/>
  <c r="E472" i="5" s="1"/>
  <c r="X472" i="5" s="1"/>
  <c r="V473" i="5"/>
  <c r="E473" i="5"/>
  <c r="X473" i="5" s="1"/>
  <c r="V474" i="5"/>
  <c r="E474" i="5"/>
  <c r="X474" i="5" s="1"/>
  <c r="V475" i="5"/>
  <c r="E475" i="5" s="1"/>
  <c r="X475" i="5" s="1"/>
  <c r="V476" i="5"/>
  <c r="E476" i="5"/>
  <c r="X476" i="5" s="1"/>
  <c r="V477" i="5"/>
  <c r="E477" i="5"/>
  <c r="X477" i="5" s="1"/>
  <c r="V478" i="5"/>
  <c r="E478" i="5" s="1"/>
  <c r="X478" i="5" s="1"/>
  <c r="V479" i="5"/>
  <c r="E479" i="5"/>
  <c r="X479" i="5" s="1"/>
  <c r="V480" i="5"/>
  <c r="E480" i="5"/>
  <c r="X480" i="5" s="1"/>
  <c r="V481" i="5"/>
  <c r="E481" i="5" s="1"/>
  <c r="X481" i="5" s="1"/>
  <c r="V482" i="5"/>
  <c r="E482" i="5"/>
  <c r="X482" i="5" s="1"/>
  <c r="V483" i="5"/>
  <c r="E483" i="5"/>
  <c r="X483" i="5" s="1"/>
  <c r="V484" i="5"/>
  <c r="E484" i="5" s="1"/>
  <c r="X484" i="5" s="1"/>
  <c r="V485" i="5"/>
  <c r="E485" i="5"/>
  <c r="X485" i="5" s="1"/>
  <c r="V486" i="5"/>
  <c r="E486" i="5"/>
  <c r="X486" i="5" s="1"/>
  <c r="V487" i="5"/>
  <c r="E487" i="5" s="1"/>
  <c r="X487" i="5" s="1"/>
  <c r="V488" i="5"/>
  <c r="E488" i="5"/>
  <c r="X488" i="5" s="1"/>
  <c r="V489" i="5"/>
  <c r="E489" i="5"/>
  <c r="X489" i="5" s="1"/>
  <c r="V490" i="5"/>
  <c r="E490" i="5" s="1"/>
  <c r="X490" i="5" s="1"/>
  <c r="V491" i="5"/>
  <c r="E491" i="5"/>
  <c r="X491" i="5" s="1"/>
  <c r="V492" i="5"/>
  <c r="E492" i="5"/>
  <c r="V493" i="5"/>
  <c r="E493" i="5" s="1"/>
  <c r="X493" i="5" s="1"/>
  <c r="V494" i="5"/>
  <c r="E494" i="5"/>
  <c r="X494" i="5" s="1"/>
  <c r="V495" i="5"/>
  <c r="E495" i="5"/>
  <c r="X495" i="5" s="1"/>
  <c r="V496" i="5"/>
  <c r="E496" i="5" s="1"/>
  <c r="X496" i="5" s="1"/>
  <c r="V497" i="5"/>
  <c r="E497" i="5"/>
  <c r="X497" i="5" s="1"/>
  <c r="V498" i="5"/>
  <c r="E498" i="5"/>
  <c r="X498" i="5" s="1"/>
  <c r="V499" i="5"/>
  <c r="E499" i="5" s="1"/>
  <c r="X499" i="5" s="1"/>
  <c r="V500" i="5"/>
  <c r="E500" i="5"/>
  <c r="X500" i="5" s="1"/>
  <c r="V501" i="5"/>
  <c r="E501" i="5"/>
  <c r="X501" i="5" s="1"/>
  <c r="V502" i="5"/>
  <c r="E502" i="5" s="1"/>
  <c r="X502" i="5" s="1"/>
  <c r="V503" i="5"/>
  <c r="E503" i="5"/>
  <c r="X503" i="5" s="1"/>
  <c r="V504" i="5"/>
  <c r="E504" i="5"/>
  <c r="X504" i="5" s="1"/>
  <c r="V505" i="5"/>
  <c r="E505" i="5" s="1"/>
  <c r="X505" i="5" s="1"/>
  <c r="V506" i="5"/>
  <c r="E506" i="5"/>
  <c r="X506" i="5" s="1"/>
  <c r="V507" i="5"/>
  <c r="E507" i="5"/>
  <c r="X507" i="5" s="1"/>
  <c r="V508" i="5"/>
  <c r="E508" i="5" s="1"/>
  <c r="X508" i="5" s="1"/>
  <c r="V509" i="5"/>
  <c r="E509" i="5"/>
  <c r="X509" i="5" s="1"/>
  <c r="V510" i="5"/>
  <c r="E510" i="5"/>
  <c r="X510" i="5" s="1"/>
  <c r="V511" i="5"/>
  <c r="E511" i="5" s="1"/>
  <c r="X511" i="5" s="1"/>
  <c r="V512" i="5"/>
  <c r="E512" i="5"/>
  <c r="X512" i="5" s="1"/>
  <c r="V513" i="5"/>
  <c r="E513" i="5"/>
  <c r="X513" i="5" s="1"/>
  <c r="V514" i="5"/>
  <c r="E514" i="5" s="1"/>
  <c r="X514" i="5" s="1"/>
  <c r="V515" i="5"/>
  <c r="E515" i="5"/>
  <c r="X515" i="5" s="1"/>
  <c r="V516" i="5"/>
  <c r="E516" i="5"/>
  <c r="X516" i="5" s="1"/>
  <c r="V517" i="5"/>
  <c r="E517" i="5" s="1"/>
  <c r="X517" i="5" s="1"/>
  <c r="V518" i="5"/>
  <c r="E518" i="5"/>
  <c r="X518" i="5" s="1"/>
  <c r="V519" i="5"/>
  <c r="E519" i="5"/>
  <c r="X519" i="5" s="1"/>
  <c r="V520" i="5"/>
  <c r="E520" i="5" s="1"/>
  <c r="X520" i="5" s="1"/>
  <c r="V521" i="5"/>
  <c r="E521" i="5"/>
  <c r="X521" i="5" s="1"/>
  <c r="V522" i="5"/>
  <c r="E522" i="5"/>
  <c r="X522" i="5" s="1"/>
  <c r="V523" i="5"/>
  <c r="E523" i="5" s="1"/>
  <c r="X523" i="5" s="1"/>
  <c r="V524" i="5"/>
  <c r="E524" i="5"/>
  <c r="X524" i="5" s="1"/>
  <c r="V525" i="5"/>
  <c r="E525" i="5"/>
  <c r="X525" i="5" s="1"/>
  <c r="V526" i="5"/>
  <c r="E526" i="5" s="1"/>
  <c r="X526" i="5" s="1"/>
  <c r="V527" i="5"/>
  <c r="E527" i="5"/>
  <c r="X527" i="5" s="1"/>
  <c r="V528" i="5"/>
  <c r="E528" i="5"/>
  <c r="X528" i="5" s="1"/>
  <c r="V529" i="5"/>
  <c r="E529" i="5" s="1"/>
  <c r="X529" i="5" s="1"/>
  <c r="V530" i="5"/>
  <c r="E530" i="5"/>
  <c r="X530" i="5" s="1"/>
  <c r="V531" i="5"/>
  <c r="E531" i="5"/>
  <c r="X531" i="5" s="1"/>
  <c r="V532" i="5"/>
  <c r="E532" i="5" s="1"/>
  <c r="X532" i="5" s="1"/>
  <c r="V533" i="5"/>
  <c r="E533" i="5"/>
  <c r="X533" i="5" s="1"/>
  <c r="V534" i="5"/>
  <c r="E534" i="5"/>
  <c r="X534" i="5" s="1"/>
  <c r="V535" i="5"/>
  <c r="E535" i="5" s="1"/>
  <c r="X535" i="5" s="1"/>
  <c r="V536" i="5"/>
  <c r="E536" i="5"/>
  <c r="X536" i="5" s="1"/>
  <c r="V537" i="5"/>
  <c r="E537" i="5"/>
  <c r="X537" i="5" s="1"/>
  <c r="V538" i="5"/>
  <c r="E538" i="5" s="1"/>
  <c r="X538" i="5" s="1"/>
  <c r="V539" i="5"/>
  <c r="E539" i="5"/>
  <c r="X539" i="5" s="1"/>
  <c r="V540" i="5"/>
  <c r="E540" i="5"/>
  <c r="X540" i="5" s="1"/>
  <c r="V541" i="5"/>
  <c r="E541" i="5" s="1"/>
  <c r="X541" i="5" s="1"/>
  <c r="V542" i="5"/>
  <c r="E542" i="5"/>
  <c r="X542" i="5" s="1"/>
  <c r="V543" i="5"/>
  <c r="E543" i="5"/>
  <c r="X543" i="5" s="1"/>
  <c r="V544" i="5"/>
  <c r="E544" i="5" s="1"/>
  <c r="X544" i="5" s="1"/>
  <c r="V545" i="5"/>
  <c r="E545" i="5"/>
  <c r="X545" i="5" s="1"/>
  <c r="V546" i="5"/>
  <c r="E546" i="5"/>
  <c r="X546" i="5" s="1"/>
  <c r="V547" i="5"/>
  <c r="E547" i="5" s="1"/>
  <c r="X547" i="5" s="1"/>
  <c r="V548" i="5"/>
  <c r="E548" i="5"/>
  <c r="X548" i="5" s="1"/>
  <c r="V549" i="5"/>
  <c r="E549" i="5"/>
  <c r="X549" i="5" s="1"/>
  <c r="V550" i="5"/>
  <c r="E550" i="5" s="1"/>
  <c r="X550" i="5" s="1"/>
  <c r="V551" i="5"/>
  <c r="E551" i="5"/>
  <c r="X551" i="5" s="1"/>
  <c r="V552" i="5"/>
  <c r="E552" i="5"/>
  <c r="X552" i="5" s="1"/>
  <c r="V553" i="5"/>
  <c r="E553" i="5" s="1"/>
  <c r="X553" i="5" s="1"/>
  <c r="V554" i="5"/>
  <c r="E554" i="5"/>
  <c r="X554" i="5" s="1"/>
  <c r="V555" i="5"/>
  <c r="E555" i="5"/>
  <c r="X555" i="5" s="1"/>
  <c r="V556" i="5"/>
  <c r="E556" i="5" s="1"/>
  <c r="X556" i="5" s="1"/>
  <c r="V557" i="5"/>
  <c r="E557" i="5"/>
  <c r="X557" i="5" s="1"/>
  <c r="V558" i="5"/>
  <c r="E558" i="5"/>
  <c r="X558" i="5" s="1"/>
  <c r="V559" i="5"/>
  <c r="E559" i="5" s="1"/>
  <c r="X559" i="5" s="1"/>
  <c r="V560" i="5"/>
  <c r="E560" i="5"/>
  <c r="X560" i="5" s="1"/>
  <c r="V561" i="5"/>
  <c r="E561" i="5"/>
  <c r="X561" i="5" s="1"/>
  <c r="V562" i="5"/>
  <c r="E562" i="5" s="1"/>
  <c r="X562" i="5" s="1"/>
  <c r="V563" i="5"/>
  <c r="E563" i="5"/>
  <c r="X563" i="5" s="1"/>
  <c r="V564" i="5"/>
  <c r="E564" i="5"/>
  <c r="X564" i="5" s="1"/>
  <c r="V565" i="5"/>
  <c r="E565" i="5" s="1"/>
  <c r="X565" i="5" s="1"/>
  <c r="V566" i="5"/>
  <c r="E566" i="5" s="1"/>
  <c r="X566" i="5" s="1"/>
  <c r="V567" i="5"/>
  <c r="E567" i="5"/>
  <c r="X567" i="5" s="1"/>
  <c r="V568" i="5"/>
  <c r="E568" i="5" s="1"/>
  <c r="X568" i="5" s="1"/>
  <c r="V569" i="5"/>
  <c r="E569" i="5" s="1"/>
  <c r="X569" i="5" s="1"/>
  <c r="V570" i="5"/>
  <c r="E570" i="5"/>
  <c r="V571" i="5"/>
  <c r="E571" i="5" s="1"/>
  <c r="X571" i="5" s="1"/>
  <c r="V572" i="5"/>
  <c r="E572" i="5" s="1"/>
  <c r="X572" i="5" s="1"/>
  <c r="V573" i="5"/>
  <c r="E573" i="5"/>
  <c r="X573" i="5" s="1"/>
  <c r="V574" i="5"/>
  <c r="E574" i="5" s="1"/>
  <c r="X574" i="5" s="1"/>
  <c r="V575" i="5"/>
  <c r="E575" i="5" s="1"/>
  <c r="X575" i="5" s="1"/>
  <c r="V576" i="5"/>
  <c r="E576" i="5"/>
  <c r="X576" i="5" s="1"/>
  <c r="V577" i="5"/>
  <c r="E577" i="5" s="1"/>
  <c r="X577" i="5" s="1"/>
  <c r="V578" i="5"/>
  <c r="E578" i="5" s="1"/>
  <c r="X578" i="5" s="1"/>
  <c r="V579" i="5"/>
  <c r="E579" i="5"/>
  <c r="X579" i="5" s="1"/>
  <c r="V580" i="5"/>
  <c r="E580" i="5" s="1"/>
  <c r="X580" i="5" s="1"/>
  <c r="V581" i="5"/>
  <c r="E581" i="5" s="1"/>
  <c r="X581" i="5" s="1"/>
  <c r="V582" i="5"/>
  <c r="E582" i="5"/>
  <c r="X582" i="5" s="1"/>
  <c r="V583" i="5"/>
  <c r="E583" i="5" s="1"/>
  <c r="X583" i="5" s="1"/>
  <c r="V584" i="5"/>
  <c r="E584" i="5" s="1"/>
  <c r="X584" i="5" s="1"/>
  <c r="V585" i="5"/>
  <c r="E585" i="5"/>
  <c r="X585" i="5" s="1"/>
  <c r="V586" i="5"/>
  <c r="E586" i="5" s="1"/>
  <c r="X586" i="5" s="1"/>
  <c r="V587" i="5"/>
  <c r="E587" i="5" s="1"/>
  <c r="X587" i="5" s="1"/>
  <c r="V588" i="5"/>
  <c r="E588" i="5"/>
  <c r="X588" i="5" s="1"/>
  <c r="V589" i="5"/>
  <c r="E589" i="5" s="1"/>
  <c r="X589" i="5" s="1"/>
  <c r="V590" i="5"/>
  <c r="E590" i="5" s="1"/>
  <c r="X590" i="5" s="1"/>
  <c r="V591" i="5"/>
  <c r="E591" i="5"/>
  <c r="X591" i="5" s="1"/>
  <c r="V592" i="5"/>
  <c r="E592" i="5" s="1"/>
  <c r="X592" i="5" s="1"/>
  <c r="V593" i="5"/>
  <c r="E593" i="5" s="1"/>
  <c r="X593" i="5" s="1"/>
  <c r="V594" i="5"/>
  <c r="E594" i="5"/>
  <c r="X594" i="5" s="1"/>
  <c r="V595" i="5"/>
  <c r="E595" i="5" s="1"/>
  <c r="X595" i="5" s="1"/>
  <c r="V596" i="5"/>
  <c r="E596" i="5" s="1"/>
  <c r="X596" i="5" s="1"/>
  <c r="V597" i="5"/>
  <c r="E597" i="5"/>
  <c r="X597" i="5" s="1"/>
  <c r="V598" i="5"/>
  <c r="E598" i="5" s="1"/>
  <c r="X598" i="5" s="1"/>
  <c r="V599" i="5"/>
  <c r="E599" i="5" s="1"/>
  <c r="X599" i="5" s="1"/>
  <c r="V600" i="5"/>
  <c r="E600" i="5"/>
  <c r="X600" i="5" s="1"/>
  <c r="V601" i="5"/>
  <c r="E601" i="5" s="1"/>
  <c r="X601" i="5" s="1"/>
  <c r="V602" i="5"/>
  <c r="E602" i="5" s="1"/>
  <c r="X602" i="5" s="1"/>
  <c r="V603" i="5"/>
  <c r="E603" i="5"/>
  <c r="X603" i="5" s="1"/>
  <c r="V604" i="5"/>
  <c r="E604" i="5" s="1"/>
  <c r="X604" i="5" s="1"/>
  <c r="V605" i="5"/>
  <c r="E605" i="5" s="1"/>
  <c r="X605" i="5" s="1"/>
  <c r="V606" i="5"/>
  <c r="E606" i="5"/>
  <c r="X606" i="5" s="1"/>
  <c r="V607" i="5"/>
  <c r="E607" i="5" s="1"/>
  <c r="X607" i="5" s="1"/>
  <c r="V608" i="5"/>
  <c r="E608" i="5" s="1"/>
  <c r="X608" i="5" s="1"/>
  <c r="V609" i="5"/>
  <c r="E609" i="5"/>
  <c r="X609" i="5" s="1"/>
  <c r="V610" i="5"/>
  <c r="E610" i="5" s="1"/>
  <c r="X610" i="5" s="1"/>
  <c r="V611" i="5"/>
  <c r="E611" i="5" s="1"/>
  <c r="X611" i="5" s="1"/>
  <c r="V612" i="5"/>
  <c r="E612" i="5"/>
  <c r="X612" i="5" s="1"/>
  <c r="V613" i="5"/>
  <c r="E613" i="5" s="1"/>
  <c r="X613" i="5" s="1"/>
  <c r="V614" i="5"/>
  <c r="E614" i="5" s="1"/>
  <c r="X614" i="5" s="1"/>
  <c r="V615" i="5"/>
  <c r="E615" i="5"/>
  <c r="X615" i="5" s="1"/>
  <c r="V616" i="5"/>
  <c r="E616" i="5" s="1"/>
  <c r="X616" i="5" s="1"/>
  <c r="V617" i="5"/>
  <c r="E617" i="5" s="1"/>
  <c r="X617" i="5" s="1"/>
  <c r="V618" i="5"/>
  <c r="E618" i="5"/>
  <c r="X618" i="5" s="1"/>
  <c r="V619" i="5"/>
  <c r="E619" i="5" s="1"/>
  <c r="X619" i="5" s="1"/>
  <c r="V620" i="5"/>
  <c r="E620" i="5" s="1"/>
  <c r="X620" i="5" s="1"/>
  <c r="V621" i="5"/>
  <c r="E621" i="5"/>
  <c r="X621" i="5" s="1"/>
  <c r="V622" i="5"/>
  <c r="E622" i="5" s="1"/>
  <c r="X622" i="5" s="1"/>
  <c r="V623" i="5"/>
  <c r="E623" i="5" s="1"/>
  <c r="X623" i="5" s="1"/>
  <c r="V624" i="5"/>
  <c r="E624" i="5"/>
  <c r="X624" i="5" s="1"/>
  <c r="V625" i="5"/>
  <c r="E625" i="5" s="1"/>
  <c r="X625" i="5" s="1"/>
  <c r="V626" i="5"/>
  <c r="E626" i="5" s="1"/>
  <c r="X626" i="5" s="1"/>
  <c r="V627" i="5"/>
  <c r="E627" i="5"/>
  <c r="X627" i="5" s="1"/>
  <c r="V628" i="5"/>
  <c r="E628" i="5" s="1"/>
  <c r="X628" i="5" s="1"/>
  <c r="V629" i="5"/>
  <c r="E629" i="5" s="1"/>
  <c r="X629" i="5" s="1"/>
  <c r="V630" i="5"/>
  <c r="E630" i="5"/>
  <c r="X630" i="5" s="1"/>
  <c r="V631" i="5"/>
  <c r="E631" i="5" s="1"/>
  <c r="X631" i="5" s="1"/>
  <c r="V632" i="5"/>
  <c r="E632" i="5" s="1"/>
  <c r="X632" i="5" s="1"/>
  <c r="V633" i="5"/>
  <c r="E633" i="5"/>
  <c r="X633" i="5" s="1"/>
  <c r="V634" i="5"/>
  <c r="E634" i="5" s="1"/>
  <c r="X634" i="5" s="1"/>
  <c r="V635" i="5"/>
  <c r="E635" i="5" s="1"/>
  <c r="X635" i="5" s="1"/>
  <c r="V636" i="5"/>
  <c r="E636" i="5"/>
  <c r="X636" i="5" s="1"/>
  <c r="V637" i="5"/>
  <c r="E637" i="5" s="1"/>
  <c r="X637" i="5" s="1"/>
  <c r="V638" i="5"/>
  <c r="E638" i="5" s="1"/>
  <c r="X638" i="5" s="1"/>
  <c r="V639" i="5"/>
  <c r="E639" i="5"/>
  <c r="X639" i="5" s="1"/>
  <c r="V640" i="5"/>
  <c r="E640" i="5" s="1"/>
  <c r="X640" i="5" s="1"/>
  <c r="V641" i="5"/>
  <c r="E641" i="5" s="1"/>
  <c r="X641" i="5" s="1"/>
  <c r="V642" i="5"/>
  <c r="E642" i="5"/>
  <c r="X642" i="5" s="1"/>
  <c r="V643" i="5"/>
  <c r="E643" i="5" s="1"/>
  <c r="X643" i="5" s="1"/>
  <c r="V644" i="5"/>
  <c r="E644" i="5" s="1"/>
  <c r="X644" i="5" s="1"/>
  <c r="V645" i="5"/>
  <c r="E645" i="5"/>
  <c r="X645" i="5" s="1"/>
  <c r="V646" i="5"/>
  <c r="E646" i="5" s="1"/>
  <c r="X646" i="5" s="1"/>
  <c r="V647" i="5"/>
  <c r="E647" i="5" s="1"/>
  <c r="X647" i="5" s="1"/>
  <c r="V648" i="5"/>
  <c r="E648" i="5"/>
  <c r="X648" i="5" s="1"/>
  <c r="V649" i="5"/>
  <c r="E649" i="5" s="1"/>
  <c r="X649" i="5" s="1"/>
  <c r="V650" i="5"/>
  <c r="E650" i="5" s="1"/>
  <c r="X650" i="5" s="1"/>
  <c r="V651" i="5"/>
  <c r="E651" i="5"/>
  <c r="X651" i="5" s="1"/>
  <c r="V652" i="5"/>
  <c r="E652" i="5" s="1"/>
  <c r="X652" i="5" s="1"/>
  <c r="V653" i="5"/>
  <c r="E653" i="5" s="1"/>
  <c r="X653" i="5" s="1"/>
  <c r="V654" i="5"/>
  <c r="E654" i="5"/>
  <c r="X654" i="5" s="1"/>
  <c r="V655" i="5"/>
  <c r="E655" i="5" s="1"/>
  <c r="X655" i="5" s="1"/>
  <c r="V656" i="5"/>
  <c r="E656" i="5" s="1"/>
  <c r="X656" i="5" s="1"/>
  <c r="V657" i="5"/>
  <c r="E657" i="5"/>
  <c r="V658" i="5"/>
  <c r="E658" i="5" s="1"/>
  <c r="X658" i="5" s="1"/>
  <c r="V659" i="5"/>
  <c r="E659" i="5" s="1"/>
  <c r="X659" i="5" s="1"/>
  <c r="V660" i="5"/>
  <c r="E660" i="5"/>
  <c r="X660" i="5" s="1"/>
  <c r="V661" i="5"/>
  <c r="E661" i="5" s="1"/>
  <c r="X661" i="5" s="1"/>
  <c r="V662" i="5"/>
  <c r="E662" i="5" s="1"/>
  <c r="X662" i="5" s="1"/>
  <c r="V663" i="5"/>
  <c r="E663" i="5"/>
  <c r="X663" i="5" s="1"/>
  <c r="V664" i="5"/>
  <c r="E664" i="5" s="1"/>
  <c r="X664" i="5" s="1"/>
  <c r="V665" i="5"/>
  <c r="E665" i="5" s="1"/>
  <c r="X665" i="5" s="1"/>
  <c r="V666" i="5"/>
  <c r="E666" i="5"/>
  <c r="X666" i="5" s="1"/>
  <c r="V667" i="5"/>
  <c r="E667" i="5" s="1"/>
  <c r="X667" i="5" s="1"/>
  <c r="V668" i="5"/>
  <c r="E668" i="5" s="1"/>
  <c r="X668" i="5" s="1"/>
  <c r="V669" i="5"/>
  <c r="E669" i="5"/>
  <c r="X669" i="5" s="1"/>
  <c r="V670" i="5"/>
  <c r="E670" i="5" s="1"/>
  <c r="X670" i="5" s="1"/>
  <c r="V671" i="5"/>
  <c r="E671" i="5" s="1"/>
  <c r="X671" i="5" s="1"/>
  <c r="V672" i="5"/>
  <c r="E672" i="5"/>
  <c r="X672" i="5" s="1"/>
  <c r="V673" i="5"/>
  <c r="E673" i="5" s="1"/>
  <c r="X673" i="5" s="1"/>
  <c r="V674" i="5"/>
  <c r="E674" i="5" s="1"/>
  <c r="X674" i="5" s="1"/>
  <c r="V675" i="5"/>
  <c r="E675" i="5"/>
  <c r="X675" i="5" s="1"/>
  <c r="V676" i="5"/>
  <c r="E676" i="5" s="1"/>
  <c r="X676" i="5" s="1"/>
  <c r="V677" i="5"/>
  <c r="E677" i="5" s="1"/>
  <c r="X677" i="5" s="1"/>
  <c r="V678" i="5"/>
  <c r="E678" i="5"/>
  <c r="X678" i="5" s="1"/>
  <c r="V679" i="5"/>
  <c r="E679" i="5" s="1"/>
  <c r="X679" i="5" s="1"/>
  <c r="V680" i="5"/>
  <c r="E680" i="5" s="1"/>
  <c r="X680" i="5" s="1"/>
  <c r="V681" i="5"/>
  <c r="E681" i="5"/>
  <c r="X681" i="5" s="1"/>
  <c r="V682" i="5"/>
  <c r="E682" i="5" s="1"/>
  <c r="X682" i="5" s="1"/>
  <c r="V683" i="5"/>
  <c r="E683" i="5" s="1"/>
  <c r="X683" i="5" s="1"/>
  <c r="V684" i="5"/>
  <c r="E684" i="5"/>
  <c r="X684" i="5" s="1"/>
  <c r="V685" i="5"/>
  <c r="E685" i="5" s="1"/>
  <c r="X685" i="5" s="1"/>
  <c r="V686" i="5"/>
  <c r="E686" i="5" s="1"/>
  <c r="X686" i="5" s="1"/>
  <c r="V687" i="5"/>
  <c r="E687" i="5"/>
  <c r="X687" i="5" s="1"/>
  <c r="V688" i="5"/>
  <c r="E688" i="5" s="1"/>
  <c r="X688" i="5" s="1"/>
  <c r="V689" i="5"/>
  <c r="E689" i="5" s="1"/>
  <c r="X689" i="5" s="1"/>
  <c r="V690" i="5"/>
  <c r="E690" i="5"/>
  <c r="X690" i="5" s="1"/>
  <c r="V691" i="5"/>
  <c r="E691" i="5" s="1"/>
  <c r="X691" i="5" s="1"/>
  <c r="V692" i="5"/>
  <c r="E692" i="5" s="1"/>
  <c r="X692" i="5" s="1"/>
  <c r="V693" i="5"/>
  <c r="E693" i="5"/>
  <c r="X693" i="5" s="1"/>
  <c r="V694" i="5"/>
  <c r="E694" i="5" s="1"/>
  <c r="X694" i="5" s="1"/>
  <c r="V695" i="5"/>
  <c r="E695" i="5" s="1"/>
  <c r="X695" i="5" s="1"/>
  <c r="V696" i="5"/>
  <c r="E696" i="5"/>
  <c r="X696" i="5" s="1"/>
  <c r="V697" i="5"/>
  <c r="E697" i="5" s="1"/>
  <c r="X697" i="5" s="1"/>
  <c r="V698" i="5"/>
  <c r="E698" i="5" s="1"/>
  <c r="X698" i="5" s="1"/>
  <c r="V699" i="5"/>
  <c r="E699" i="5"/>
  <c r="X699" i="5" s="1"/>
  <c r="V700" i="5"/>
  <c r="E700" i="5" s="1"/>
  <c r="X700" i="5" s="1"/>
  <c r="V701" i="5"/>
  <c r="E701" i="5" s="1"/>
  <c r="X701" i="5" s="1"/>
  <c r="V702" i="5"/>
  <c r="E702" i="5"/>
  <c r="X702" i="5" s="1"/>
  <c r="V703" i="5"/>
  <c r="E703" i="5" s="1"/>
  <c r="X703" i="5" s="1"/>
  <c r="V704" i="5"/>
  <c r="E704" i="5" s="1"/>
  <c r="X704" i="5" s="1"/>
  <c r="V705" i="5"/>
  <c r="E705" i="5"/>
  <c r="X705" i="5" s="1"/>
  <c r="V706" i="5"/>
  <c r="E706" i="5" s="1"/>
  <c r="X706" i="5" s="1"/>
  <c r="V707" i="5"/>
  <c r="E707" i="5" s="1"/>
  <c r="X707" i="5" s="1"/>
  <c r="V708" i="5"/>
  <c r="E708" i="5"/>
  <c r="X708" i="5" s="1"/>
  <c r="V709" i="5"/>
  <c r="E709" i="5" s="1"/>
  <c r="X709" i="5" s="1"/>
  <c r="V710" i="5"/>
  <c r="E710" i="5" s="1"/>
  <c r="X710" i="5" s="1"/>
  <c r="V711" i="5"/>
  <c r="E711" i="5"/>
  <c r="X711" i="5" s="1"/>
  <c r="V712" i="5"/>
  <c r="E712" i="5" s="1"/>
  <c r="X712" i="5" s="1"/>
  <c r="V713" i="5"/>
  <c r="E713" i="5" s="1"/>
  <c r="X713" i="5" s="1"/>
  <c r="V714" i="5"/>
  <c r="E714" i="5"/>
  <c r="X714" i="5" s="1"/>
  <c r="V715" i="5"/>
  <c r="E715" i="5" s="1"/>
  <c r="X715" i="5" s="1"/>
  <c r="V716" i="5"/>
  <c r="E716" i="5" s="1"/>
  <c r="X716" i="5" s="1"/>
  <c r="V717" i="5"/>
  <c r="E717" i="5"/>
  <c r="X717" i="5" s="1"/>
  <c r="V718" i="5"/>
  <c r="E718" i="5" s="1"/>
  <c r="X718" i="5" s="1"/>
  <c r="V719" i="5"/>
  <c r="E719" i="5" s="1"/>
  <c r="X719" i="5" s="1"/>
  <c r="V720" i="5"/>
  <c r="E720" i="5"/>
  <c r="X720" i="5" s="1"/>
  <c r="V721" i="5"/>
  <c r="E721" i="5" s="1"/>
  <c r="X721" i="5" s="1"/>
  <c r="V722" i="5"/>
  <c r="E722" i="5" s="1"/>
  <c r="X722" i="5" s="1"/>
  <c r="V723" i="5"/>
  <c r="E723" i="5"/>
  <c r="X723" i="5" s="1"/>
  <c r="V724" i="5"/>
  <c r="E724" i="5" s="1"/>
  <c r="X724" i="5" s="1"/>
  <c r="V725" i="5"/>
  <c r="E725" i="5" s="1"/>
  <c r="X725" i="5" s="1"/>
  <c r="V726" i="5"/>
  <c r="E726" i="5"/>
  <c r="X726" i="5" s="1"/>
  <c r="V727" i="5"/>
  <c r="E727" i="5" s="1"/>
  <c r="X727" i="5" s="1"/>
  <c r="V728" i="5"/>
  <c r="E728" i="5" s="1"/>
  <c r="X728" i="5" s="1"/>
  <c r="V729" i="5"/>
  <c r="E729" i="5"/>
  <c r="X729" i="5" s="1"/>
  <c r="V730" i="5"/>
  <c r="E730" i="5" s="1"/>
  <c r="X730" i="5" s="1"/>
  <c r="V731" i="5"/>
  <c r="E731" i="5" s="1"/>
  <c r="X731" i="5" s="1"/>
  <c r="V732" i="5"/>
  <c r="E732" i="5"/>
  <c r="X732" i="5" s="1"/>
  <c r="V733" i="5"/>
  <c r="E733" i="5" s="1"/>
  <c r="X733" i="5" s="1"/>
  <c r="V734" i="5"/>
  <c r="E734" i="5" s="1"/>
  <c r="X734" i="5" s="1"/>
  <c r="V735" i="5"/>
  <c r="E735" i="5"/>
  <c r="X735" i="5" s="1"/>
  <c r="V736" i="5"/>
  <c r="E736" i="5" s="1"/>
  <c r="X736" i="5" s="1"/>
  <c r="V737" i="5"/>
  <c r="E737" i="5" s="1"/>
  <c r="X737" i="5" s="1"/>
  <c r="V738" i="5"/>
  <c r="E738" i="5"/>
  <c r="X738" i="5" s="1"/>
  <c r="V739" i="5"/>
  <c r="E739" i="5" s="1"/>
  <c r="X739" i="5" s="1"/>
  <c r="V740" i="5"/>
  <c r="E740" i="5" s="1"/>
  <c r="X740" i="5" s="1"/>
  <c r="V741" i="5"/>
  <c r="E741" i="5"/>
  <c r="X741" i="5" s="1"/>
  <c r="V742" i="5"/>
  <c r="E742" i="5" s="1"/>
  <c r="X742" i="5" s="1"/>
  <c r="V743" i="5"/>
  <c r="E743" i="5" s="1"/>
  <c r="X743" i="5" s="1"/>
  <c r="V744" i="5"/>
  <c r="E744" i="5"/>
  <c r="X744" i="5" s="1"/>
  <c r="V745" i="5"/>
  <c r="E745" i="5" s="1"/>
  <c r="X745" i="5" s="1"/>
  <c r="V746" i="5"/>
  <c r="E746" i="5" s="1"/>
  <c r="X746" i="5" s="1"/>
  <c r="V747" i="5"/>
  <c r="E747" i="5"/>
  <c r="X747" i="5" s="1"/>
  <c r="V748" i="5"/>
  <c r="E748" i="5" s="1"/>
  <c r="X748" i="5" s="1"/>
  <c r="V749" i="5"/>
  <c r="E749" i="5" s="1"/>
  <c r="X749" i="5" s="1"/>
  <c r="V750" i="5"/>
  <c r="E750" i="5"/>
  <c r="X750" i="5" s="1"/>
  <c r="V751" i="5"/>
  <c r="E751" i="5" s="1"/>
  <c r="X751" i="5" s="1"/>
  <c r="V752" i="5"/>
  <c r="E752" i="5" s="1"/>
  <c r="X752" i="5" s="1"/>
  <c r="V753" i="5"/>
  <c r="E753" i="5"/>
  <c r="X753" i="5" s="1"/>
  <c r="V754" i="5"/>
  <c r="E754" i="5" s="1"/>
  <c r="X754" i="5" s="1"/>
  <c r="V755" i="5"/>
  <c r="E755" i="5" s="1"/>
  <c r="X755" i="5" s="1"/>
  <c r="V756" i="5"/>
  <c r="E756" i="5"/>
  <c r="X756" i="5" s="1"/>
  <c r="V757" i="5"/>
  <c r="E757" i="5" s="1"/>
  <c r="X757" i="5" s="1"/>
  <c r="V758" i="5"/>
  <c r="E758" i="5" s="1"/>
  <c r="X758" i="5" s="1"/>
  <c r="V759" i="5"/>
  <c r="E759" i="5"/>
  <c r="X759" i="5" s="1"/>
  <c r="V760" i="5"/>
  <c r="E760" i="5" s="1"/>
  <c r="X760" i="5" s="1"/>
  <c r="V761" i="5"/>
  <c r="E761" i="5" s="1"/>
  <c r="X761" i="5" s="1"/>
  <c r="V762" i="5"/>
  <c r="E762" i="5"/>
  <c r="X762" i="5" s="1"/>
  <c r="V763" i="5"/>
  <c r="E763" i="5" s="1"/>
  <c r="X763" i="5" s="1"/>
  <c r="V764" i="5"/>
  <c r="E764" i="5" s="1"/>
  <c r="X764" i="5" s="1"/>
  <c r="V765" i="5"/>
  <c r="E765" i="5"/>
  <c r="X765" i="5" s="1"/>
  <c r="V766" i="5"/>
  <c r="E766" i="5" s="1"/>
  <c r="X766" i="5" s="1"/>
  <c r="V767" i="5"/>
  <c r="E767" i="5" s="1"/>
  <c r="X767" i="5" s="1"/>
  <c r="V768" i="5"/>
  <c r="E768" i="5"/>
  <c r="X768" i="5" s="1"/>
  <c r="V769" i="5"/>
  <c r="E769" i="5" s="1"/>
  <c r="X769" i="5" s="1"/>
  <c r="V770" i="5"/>
  <c r="E770" i="5" s="1"/>
  <c r="X770" i="5" s="1"/>
  <c r="V771" i="5"/>
  <c r="E771" i="5"/>
  <c r="X771" i="5" s="1"/>
  <c r="V772" i="5"/>
  <c r="E772" i="5" s="1"/>
  <c r="X772" i="5" s="1"/>
  <c r="V773" i="5"/>
  <c r="E773" i="5" s="1"/>
  <c r="X773" i="5" s="1"/>
  <c r="V774" i="5"/>
  <c r="E774" i="5"/>
  <c r="X774" i="5" s="1"/>
  <c r="V775" i="5"/>
  <c r="E775" i="5" s="1"/>
  <c r="X775" i="5" s="1"/>
  <c r="V776" i="5"/>
  <c r="E776" i="5" s="1"/>
  <c r="X776" i="5" s="1"/>
  <c r="V777" i="5"/>
  <c r="E777" i="5"/>
  <c r="X777" i="5" s="1"/>
  <c r="V778" i="5"/>
  <c r="E778" i="5" s="1"/>
  <c r="X778" i="5" s="1"/>
  <c r="V779" i="5"/>
  <c r="E779" i="5" s="1"/>
  <c r="X779" i="5" s="1"/>
  <c r="V780" i="5"/>
  <c r="E780" i="5"/>
  <c r="X780" i="5" s="1"/>
  <c r="V781" i="5"/>
  <c r="E781" i="5" s="1"/>
  <c r="X781" i="5" s="1"/>
  <c r="V782" i="5"/>
  <c r="E782" i="5" s="1"/>
  <c r="X782" i="5" s="1"/>
  <c r="V783" i="5"/>
  <c r="E783" i="5"/>
  <c r="X783" i="5" s="1"/>
  <c r="V784" i="5"/>
  <c r="E784" i="5" s="1"/>
  <c r="X784" i="5" s="1"/>
  <c r="V785" i="5"/>
  <c r="E785" i="5" s="1"/>
  <c r="X785" i="5" s="1"/>
  <c r="V786" i="5"/>
  <c r="E786" i="5"/>
  <c r="X786" i="5" s="1"/>
  <c r="V787" i="5"/>
  <c r="E787" i="5" s="1"/>
  <c r="X787" i="5" s="1"/>
  <c r="V788" i="5"/>
  <c r="E788" i="5" s="1"/>
  <c r="X788" i="5" s="1"/>
  <c r="V789" i="5"/>
  <c r="E789" i="5"/>
  <c r="X789" i="5" s="1"/>
  <c r="V790" i="5"/>
  <c r="E790" i="5" s="1"/>
  <c r="X790" i="5" s="1"/>
  <c r="V791" i="5"/>
  <c r="E791" i="5" s="1"/>
  <c r="X791" i="5" s="1"/>
  <c r="V792" i="5"/>
  <c r="E792" i="5"/>
  <c r="X792" i="5" s="1"/>
  <c r="V793" i="5"/>
  <c r="E793" i="5" s="1"/>
  <c r="X793" i="5" s="1"/>
  <c r="V794" i="5"/>
  <c r="E794" i="5" s="1"/>
  <c r="X794" i="5" s="1"/>
  <c r="V795" i="5"/>
  <c r="E795" i="5"/>
  <c r="X795" i="5" s="1"/>
  <c r="V796" i="5"/>
  <c r="E796" i="5" s="1"/>
  <c r="X796" i="5" s="1"/>
  <c r="V797" i="5"/>
  <c r="E797" i="5" s="1"/>
  <c r="X797" i="5" s="1"/>
  <c r="V798" i="5"/>
  <c r="E798" i="5"/>
  <c r="X798" i="5" s="1"/>
  <c r="V799" i="5"/>
  <c r="E799" i="5" s="1"/>
  <c r="X799" i="5" s="1"/>
  <c r="V800" i="5"/>
  <c r="E800" i="5" s="1"/>
  <c r="X800" i="5" s="1"/>
  <c r="V801" i="5"/>
  <c r="E801" i="5"/>
  <c r="X801" i="5" s="1"/>
  <c r="V802" i="5"/>
  <c r="E802" i="5" s="1"/>
  <c r="X802" i="5" s="1"/>
  <c r="V803" i="5"/>
  <c r="E803" i="5" s="1"/>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E2498" i="5"/>
  <c r="X2498" i="5" s="1"/>
  <c r="V2503" i="5"/>
  <c r="E2503" i="5" s="1"/>
  <c r="X2503"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C37" i="6"/>
  <c r="C36" i="6"/>
  <c r="C35" i="6"/>
  <c r="C34" i="6"/>
  <c r="I33" i="6"/>
  <c r="J33" i="6"/>
  <c r="I32" i="6"/>
  <c r="J32" i="6"/>
  <c r="I31" i="6"/>
  <c r="J31" i="6"/>
  <c r="I30" i="6"/>
  <c r="J30" i="6"/>
  <c r="I29" i="6"/>
  <c r="J29" i="6"/>
  <c r="B154" i="5"/>
  <c r="B155" i="5"/>
  <c r="B189" i="5"/>
  <c r="B190" i="5"/>
  <c r="B288" i="5"/>
  <c r="B289" i="5"/>
  <c r="B346" i="5"/>
  <c r="B347" i="5"/>
  <c r="B393" i="5"/>
  <c r="B394"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503"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c r="D13" i="6" s="1"/>
  <c r="G5" i="6"/>
  <c r="H5" i="6" s="1"/>
  <c r="D5" i="6" s="1"/>
  <c r="F6" i="6"/>
  <c r="G6" i="6"/>
  <c r="G11" i="6"/>
  <c r="H11" i="6" s="1"/>
  <c r="D11" i="6" s="1"/>
  <c r="G12" i="6"/>
  <c r="H12" i="6" s="1"/>
  <c r="H14" i="6"/>
  <c r="G15" i="6"/>
  <c r="H15" i="6" s="1"/>
  <c r="D15" i="6" s="1"/>
  <c r="H16" i="6"/>
  <c r="I4" i="6"/>
  <c r="I5" i="6"/>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7" i="5"/>
  <c r="X19" i="5"/>
  <c r="X20" i="5"/>
  <c r="X22" i="5"/>
  <c r="X25" i="5"/>
  <c r="X26" i="5"/>
  <c r="X28" i="5"/>
  <c r="X31" i="5"/>
  <c r="X32" i="5"/>
  <c r="X34" i="5"/>
  <c r="X37" i="5"/>
  <c r="X38" i="5"/>
  <c r="X40" i="5"/>
  <c r="X43" i="5"/>
  <c r="X44" i="5"/>
  <c r="X46" i="5"/>
  <c r="X49" i="5"/>
  <c r="X50" i="5"/>
  <c r="X51" i="5"/>
  <c r="X61" i="5"/>
  <c r="X67" i="5"/>
  <c r="X69" i="5"/>
  <c r="X75" i="5"/>
  <c r="X87" i="5"/>
  <c r="X153" i="5"/>
  <c r="X194" i="5"/>
  <c r="X254" i="5"/>
  <c r="X266" i="5"/>
  <c r="X343" i="5"/>
  <c r="X444" i="5"/>
  <c r="X468" i="5"/>
  <c r="X492" i="5"/>
  <c r="X570" i="5"/>
  <c r="X657" i="5"/>
  <c r="X816" i="5"/>
  <c r="X942" i="5"/>
  <c r="X1077" i="5"/>
  <c r="X1092" i="5"/>
  <c r="X1329" i="5"/>
  <c r="X1383" i="5"/>
  <c r="X1401" i="5"/>
  <c r="X1437" i="5"/>
  <c r="X1491" i="5"/>
  <c r="X1545" i="5"/>
  <c r="X1569" i="5"/>
  <c r="X1623" i="5"/>
  <c r="X1701" i="5"/>
  <c r="X1782" i="5"/>
  <c r="X1797" i="5"/>
  <c r="X1833" i="5"/>
  <c r="X1920" i="5"/>
  <c r="X2064" i="5"/>
  <c r="X2118" i="5"/>
  <c r="X2169" i="5"/>
  <c r="X223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112" i="6"/>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20" i="5"/>
  <c r="R44"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R91" i="5"/>
  <c r="I211" i="5"/>
  <c r="F211" i="5"/>
  <c r="R211" i="5"/>
  <c r="H211" i="5"/>
  <c r="G211"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F194" i="5"/>
  <c r="I194" i="5"/>
  <c r="G194" i="5"/>
  <c r="I612" i="5"/>
  <c r="I876" i="5"/>
  <c r="F876" i="5"/>
  <c r="J1115" i="5"/>
  <c r="F1115" i="5"/>
  <c r="G1115" i="5"/>
  <c r="F1402" i="5"/>
  <c r="R1562" i="5"/>
  <c r="I1626" i="5"/>
  <c r="H1711" i="5"/>
  <c r="I1781" i="5"/>
  <c r="H1781" i="5"/>
  <c r="R1781" i="5"/>
  <c r="H1813" i="5"/>
  <c r="R1946" i="5"/>
  <c r="I162" i="5"/>
  <c r="H162" i="5"/>
  <c r="F162" i="5"/>
  <c r="I1983" i="5"/>
  <c r="R1783" i="5"/>
  <c r="G162" i="5"/>
  <c r="G372" i="5"/>
  <c r="H372"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9" i="5"/>
  <c r="R33"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R41"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R659" i="5"/>
  <c r="R563"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R139" i="5"/>
  <c r="J754" i="5"/>
  <c r="H2327" i="5"/>
  <c r="G363" i="5"/>
  <c r="I2365" i="5"/>
  <c r="F2405" i="5"/>
  <c r="J679" i="5"/>
  <c r="R509" i="5"/>
  <c r="H2270" i="5"/>
  <c r="J2270" i="5"/>
  <c r="J637" i="5"/>
  <c r="H2205" i="5"/>
  <c r="H838" i="5"/>
  <c r="I1103" i="5"/>
  <c r="I637" i="5"/>
  <c r="J1166" i="5"/>
  <c r="G1573" i="5"/>
  <c r="J509" i="5"/>
  <c r="F206" i="5"/>
  <c r="G790" i="5"/>
  <c r="R2270" i="5"/>
  <c r="R597" i="5"/>
  <c r="I509" i="5"/>
  <c r="H346" i="5"/>
  <c r="G2205" i="5"/>
  <c r="J1410" i="5"/>
  <c r="H966" i="5"/>
  <c r="I838" i="5"/>
  <c r="F2270" i="5"/>
  <c r="I679" i="5"/>
  <c r="F509"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603" i="5"/>
  <c r="J1023" i="5"/>
  <c r="G2374" i="5"/>
  <c r="R1822" i="5"/>
  <c r="I2151" i="5"/>
  <c r="J1170" i="5"/>
  <c r="I1266"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F127" i="5"/>
  <c r="H533" i="5"/>
  <c r="F1173" i="5"/>
  <c r="J1189" i="5"/>
  <c r="I778" i="5"/>
  <c r="H1678" i="5"/>
  <c r="S1929" i="5"/>
  <c r="S1748" i="5"/>
  <c r="I1646" i="5"/>
  <c r="H1582" i="5"/>
  <c r="S1840" i="5"/>
  <c r="S1374" i="5"/>
  <c r="J1383" i="5"/>
  <c r="S699" i="5"/>
  <c r="F125" i="5"/>
  <c r="F189" i="5"/>
  <c r="J831" i="5"/>
  <c r="H991" i="5"/>
  <c r="I127" i="5"/>
  <c r="H1189" i="5"/>
  <c r="F326" i="5"/>
  <c r="G1678" i="5"/>
  <c r="H1646" i="5"/>
  <c r="I1518" i="5"/>
  <c r="H1383" i="5"/>
  <c r="J189" i="5"/>
  <c r="H103"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R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H1301" i="5"/>
  <c r="F1565" i="5"/>
  <c r="F2178" i="5"/>
  <c r="H2194" i="5"/>
  <c r="G949" i="5"/>
  <c r="I1629" i="5"/>
  <c r="R1110" i="5"/>
  <c r="R271" i="5"/>
  <c r="G271" i="5"/>
  <c r="S319" i="5"/>
  <c r="G2063" i="5"/>
  <c r="F2063" i="5"/>
  <c r="I2063" i="5"/>
  <c r="R2487" i="5"/>
  <c r="F406" i="5"/>
  <c r="F1326" i="5"/>
  <c r="I76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8"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R101" i="5"/>
  <c r="R40"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05" i="5"/>
  <c r="R1549" i="5"/>
  <c r="J1322" i="5"/>
  <c r="F989" i="5"/>
  <c r="G1510" i="5"/>
  <c r="I2253" i="5"/>
  <c r="H2374" i="5"/>
  <c r="G902" i="5"/>
  <c r="I2434" i="5"/>
  <c r="I1679" i="5"/>
  <c r="I1463" i="5"/>
  <c r="F2434" i="5"/>
  <c r="R1463" i="5"/>
  <c r="F1301" i="5"/>
  <c r="S1774" i="5"/>
  <c r="H2412" i="5"/>
  <c r="J1463" i="5"/>
  <c r="I1322" i="5"/>
  <c r="I1301" i="5"/>
  <c r="R1510" i="5"/>
  <c r="G1434" i="5"/>
  <c r="J2490" i="5"/>
  <c r="I1710" i="5"/>
  <c r="J1710" i="5"/>
  <c r="S961" i="5"/>
  <c r="H2439" i="5"/>
  <c r="R38" i="5"/>
  <c r="I919" i="5"/>
  <c r="J511" i="5"/>
  <c r="H1510" i="5"/>
  <c r="J1434" i="5"/>
  <c r="I559" i="5"/>
  <c r="R1591" i="5"/>
  <c r="R559" i="5"/>
  <c r="H1463" i="5"/>
  <c r="H1718" i="5"/>
  <c r="R1301" i="5"/>
  <c r="I1053" i="5"/>
  <c r="J2434" i="5"/>
  <c r="I1591" i="5"/>
  <c r="H989" i="5"/>
  <c r="I989" i="5"/>
  <c r="J1110" i="5"/>
  <c r="F1375" i="5"/>
  <c r="G1301" i="5"/>
  <c r="F146" i="5"/>
  <c r="R141" i="5"/>
  <c r="H919" i="5"/>
  <c r="F1854" i="5"/>
  <c r="I1434" i="5"/>
  <c r="J559" i="5"/>
  <c r="G559" i="5"/>
  <c r="H263" i="5"/>
  <c r="J2299" i="5"/>
  <c r="F2374" i="5"/>
  <c r="R22"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111" i="5"/>
  <c r="H1210" i="5"/>
  <c r="J1178" i="5"/>
  <c r="J2242" i="5"/>
  <c r="H2093" i="5"/>
  <c r="R1642" i="5"/>
  <c r="I434" i="5"/>
  <c r="G1210" i="5"/>
  <c r="F1274" i="5"/>
  <c r="I1482" i="5"/>
  <c r="J838" i="5"/>
  <c r="S392" i="5"/>
  <c r="R32" i="5"/>
  <c r="I175" i="5"/>
  <c r="R1242" i="5"/>
  <c r="I2242" i="5"/>
  <c r="R2093" i="5"/>
  <c r="G2106" i="5"/>
  <c r="R1450" i="5"/>
  <c r="F1878" i="5"/>
  <c r="F428" i="5"/>
  <c r="J1210" i="5"/>
  <c r="G1271" i="5"/>
  <c r="S2438" i="5"/>
  <c r="G2229" i="5"/>
  <c r="I133" i="5"/>
  <c r="H197" i="5"/>
  <c r="H999" i="5"/>
  <c r="R48"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I886" i="5"/>
  <c r="H1710" i="5"/>
  <c r="F1510" i="5"/>
  <c r="H2490" i="5"/>
  <c r="R1498" i="5"/>
  <c r="J2182" i="5"/>
  <c r="R1434" i="5"/>
  <c r="R2253" i="5"/>
  <c r="G1018" i="5"/>
  <c r="J1082" i="5"/>
  <c r="S564" i="5"/>
  <c r="S465" i="5"/>
  <c r="H1498" i="5"/>
  <c r="F1434" i="5"/>
  <c r="S512" i="5"/>
  <c r="F370" i="5"/>
  <c r="H754" i="5"/>
  <c r="H886" i="5"/>
  <c r="R1710" i="5"/>
  <c r="J1498" i="5"/>
  <c r="F2437" i="5"/>
  <c r="R2182" i="5"/>
  <c r="G2458" i="5"/>
  <c r="H1434" i="5"/>
  <c r="F1710" i="5"/>
  <c r="G2253" i="5"/>
  <c r="I2490" i="5"/>
  <c r="H2014" i="5"/>
  <c r="H574" i="5"/>
  <c r="I390" i="5"/>
  <c r="S432" i="5"/>
  <c r="S993" i="5"/>
  <c r="S704" i="5"/>
  <c r="H879" i="5"/>
  <c r="H127" i="5"/>
  <c r="F423" i="5"/>
  <c r="I543" i="5"/>
  <c r="F349"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19" i="5"/>
  <c r="H730" i="5"/>
  <c r="H181" i="5"/>
  <c r="R341" i="5"/>
  <c r="J911" i="5"/>
  <c r="H1613" i="5"/>
  <c r="R223" i="5"/>
  <c r="R1527" i="5"/>
  <c r="J1591" i="5"/>
  <c r="G341" i="5"/>
  <c r="H1202" i="5"/>
  <c r="J1298" i="5"/>
  <c r="R2191" i="5"/>
  <c r="I2414" i="5"/>
  <c r="I823" i="5"/>
  <c r="H975" i="5"/>
  <c r="R2335" i="5"/>
  <c r="H1244" i="5"/>
  <c r="G1061" i="5"/>
  <c r="H519" i="5"/>
  <c r="R911" i="5"/>
  <c r="I1039" i="5"/>
  <c r="I1613" i="5"/>
  <c r="I335"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181" i="5"/>
  <c r="J1039" i="5"/>
  <c r="J1549" i="5"/>
  <c r="R1613" i="5"/>
  <c r="H567" i="5"/>
  <c r="F1679" i="5"/>
  <c r="R2420" i="5"/>
  <c r="G1613" i="5"/>
  <c r="I2303" i="5"/>
  <c r="R399" i="5"/>
  <c r="F399" i="5"/>
  <c r="I1475" i="5"/>
  <c r="F1061" i="5"/>
  <c r="F519" i="5"/>
  <c r="I975" i="5"/>
  <c r="J1475" i="5"/>
  <c r="H223" i="5"/>
  <c r="G335" i="5"/>
  <c r="H117" i="5"/>
  <c r="H1679" i="5"/>
  <c r="H159" i="5"/>
  <c r="R463" i="5"/>
  <c r="I341" i="5"/>
  <c r="R36" i="5"/>
  <c r="J997" i="5"/>
  <c r="J1679" i="5"/>
  <c r="R1679" i="5"/>
  <c r="H599" i="5"/>
  <c r="I2420" i="5"/>
  <c r="F2303" i="5"/>
  <c r="R1234" i="5"/>
  <c r="I1244" i="5"/>
  <c r="F997" i="5"/>
  <c r="G997" i="5"/>
  <c r="R117" i="5"/>
  <c r="I181" i="5"/>
  <c r="J519" i="5"/>
  <c r="H911" i="5"/>
  <c r="F975" i="5"/>
  <c r="I1549" i="5"/>
  <c r="R159" i="5"/>
  <c r="I223" i="5"/>
  <c r="J399" i="5"/>
  <c r="H341" i="5"/>
  <c r="I1423"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H1312"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R35"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R87" i="5"/>
  <c r="R46" i="5"/>
  <c r="R30"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J530" i="5"/>
  <c r="H486" i="5"/>
  <c r="R1919" i="5"/>
  <c r="F1406" i="5"/>
  <c r="F2052" i="5"/>
  <c r="H789" i="5"/>
  <c r="S2064" i="5"/>
  <c r="G2148" i="5"/>
  <c r="H2271" i="5"/>
  <c r="R2004" i="5"/>
  <c r="J1890" i="5"/>
  <c r="I2346" i="5"/>
  <c r="H2346" i="5"/>
  <c r="F459" i="5"/>
  <c r="R1027" i="5"/>
  <c r="H29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R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9"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R24"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H1499" i="5"/>
  <c r="G1192" i="5"/>
  <c r="J1040" i="5"/>
  <c r="H2328" i="5"/>
  <c r="I920" i="5"/>
  <c r="H1040" i="5"/>
  <c r="I460"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S371" i="5"/>
  <c r="R1492" i="5"/>
  <c r="J1492" i="5"/>
  <c r="H775" i="5"/>
  <c r="F1071" i="5"/>
  <c r="R1222" i="5"/>
  <c r="R1254" i="5"/>
  <c r="F1286" i="5"/>
  <c r="R1318" i="5"/>
  <c r="I728"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141" i="5"/>
  <c r="H205" i="5"/>
  <c r="J847" i="5"/>
  <c r="J1071" i="5"/>
  <c r="R1190" i="5"/>
  <c r="F1222" i="5"/>
  <c r="F1254" i="5"/>
  <c r="J1286" i="5"/>
  <c r="F1318" i="5"/>
  <c r="F119" i="5"/>
  <c r="H734" i="5"/>
  <c r="F995"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119" i="5"/>
  <c r="H670" i="5"/>
  <c r="R728" i="5"/>
  <c r="G576"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I2078" i="5"/>
  <c r="F1325" i="5"/>
  <c r="R952" i="5"/>
  <c r="G166" i="5"/>
  <c r="R655" i="5"/>
  <c r="H2497" i="5"/>
  <c r="F2498" i="5"/>
  <c r="R2498" i="5"/>
  <c r="J1525" i="5"/>
  <c r="R629" i="5"/>
  <c r="R43" i="5"/>
  <c r="S1497" i="5"/>
  <c r="R1701" i="5"/>
  <c r="S494" i="5"/>
  <c r="S480" i="5"/>
  <c r="S1411" i="5"/>
  <c r="S413" i="5"/>
  <c r="S1445" i="5"/>
  <c r="I114" i="5"/>
  <c r="F384" i="5"/>
  <c r="I1525" i="5"/>
  <c r="R2333" i="5"/>
  <c r="S406"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9"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R384" i="5"/>
  <c r="J598" i="5"/>
  <c r="I650" i="5"/>
  <c r="F638" i="5"/>
  <c r="R574" i="5"/>
  <c r="H114" i="5"/>
  <c r="R1991" i="5"/>
  <c r="G1726" i="5"/>
  <c r="R1759" i="5"/>
  <c r="F719" i="5"/>
  <c r="J1046" i="5"/>
  <c r="R310" i="5"/>
  <c r="R114" i="5"/>
  <c r="J725" i="5"/>
  <c r="G1046" i="5"/>
  <c r="J6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G802" i="5"/>
  <c r="R27"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F482" i="5"/>
  <c r="R482" i="5"/>
  <c r="H482" i="5"/>
  <c r="G482" i="5"/>
  <c r="I482" i="5"/>
  <c r="R162" i="5"/>
  <c r="F1735" i="5"/>
  <c r="H1735" i="5"/>
  <c r="J2262" i="5"/>
  <c r="J542" i="5"/>
  <c r="H542" i="5"/>
  <c r="H2450" i="5"/>
  <c r="R2450" i="5"/>
  <c r="J677" i="5"/>
  <c r="F890" i="5"/>
  <c r="H1984" i="5"/>
  <c r="R163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G97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R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R456" i="5"/>
  <c r="H216" i="5"/>
  <c r="G1505" i="5"/>
  <c r="H1505" i="5"/>
  <c r="J963" i="5"/>
  <c r="I963" i="5"/>
  <c r="F963"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S281" i="5"/>
  <c r="F759" i="5"/>
  <c r="J759" i="5"/>
  <c r="S879" i="5"/>
  <c r="J978" i="5"/>
  <c r="F978" i="5"/>
  <c r="G978" i="5"/>
  <c r="I1343" i="5"/>
  <c r="S1373" i="5"/>
  <c r="S1535" i="5"/>
  <c r="G1578" i="5"/>
  <c r="F1578" i="5"/>
  <c r="J1578" i="5"/>
  <c r="G1743" i="5"/>
  <c r="R1743" i="5"/>
  <c r="I178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1352" i="5"/>
  <c r="G1352" i="5"/>
  <c r="I1352" i="5"/>
  <c r="F1352" i="5"/>
  <c r="J1352" i="5"/>
  <c r="H1408" i="5"/>
  <c r="R1408" i="5"/>
  <c r="J1616" i="5"/>
  <c r="I24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H1680" i="5"/>
  <c r="I1232" i="5"/>
  <c r="G768" i="5"/>
  <c r="R696" i="5"/>
  <c r="J1312" i="5"/>
  <c r="R648" i="5"/>
  <c r="I104" i="5"/>
  <c r="R416" i="5"/>
  <c r="G1528" i="5"/>
  <c r="F184" i="5"/>
  <c r="G1680" i="5"/>
  <c r="F928" i="5"/>
  <c r="F696" i="5"/>
  <c r="F1312" i="5"/>
  <c r="I184" i="5"/>
  <c r="I648" i="5"/>
  <c r="J904" i="5"/>
  <c r="J1680" i="5"/>
  <c r="G256" i="5"/>
  <c r="R768" i="5"/>
  <c r="H256" i="5"/>
  <c r="F256" i="5"/>
  <c r="H2055" i="5"/>
  <c r="F2055" i="5"/>
  <c r="H432" i="5"/>
  <c r="H928" i="5"/>
  <c r="F768"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R25" i="5"/>
  <c r="I904" i="5"/>
  <c r="F904" i="5"/>
  <c r="R1184" i="5"/>
  <c r="H1184" i="5"/>
  <c r="G1616" i="5"/>
  <c r="I1616" i="5"/>
  <c r="F1616" i="5"/>
  <c r="R1032" i="5"/>
  <c r="F1032" i="5"/>
  <c r="I144" i="5"/>
  <c r="F144" i="5"/>
  <c r="G144" i="5"/>
  <c r="H144" i="5"/>
  <c r="G600" i="5"/>
  <c r="J600" i="5"/>
  <c r="F600" i="5"/>
  <c r="F320" i="5"/>
  <c r="H888" i="5"/>
  <c r="G1632" i="5"/>
  <c r="F1632" i="5"/>
  <c r="H1632" i="5"/>
  <c r="I168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4" i="5"/>
  <c r="R1251" i="5"/>
  <c r="H1083" i="5"/>
  <c r="G2144" i="5"/>
  <c r="H2144" i="5"/>
  <c r="J1235" i="5"/>
  <c r="H2099" i="5"/>
  <c r="H2419" i="5"/>
  <c r="H212" i="5"/>
  <c r="H1179" i="5"/>
  <c r="F1819" i="5"/>
  <c r="F2099" i="5"/>
  <c r="H2467" i="5"/>
  <c r="I1235" i="5"/>
  <c r="R1179"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R21" i="5"/>
  <c r="G867" i="5"/>
  <c r="J867" i="5"/>
  <c r="F867" i="5"/>
  <c r="R867" i="5"/>
  <c r="H867" i="5"/>
  <c r="I867" i="5"/>
  <c r="G915" i="5"/>
  <c r="J915" i="5"/>
  <c r="R915" i="5"/>
  <c r="H915" i="5"/>
  <c r="I915" i="5"/>
  <c r="J1139" i="5"/>
  <c r="F1139" i="5"/>
  <c r="G1139" i="5"/>
  <c r="I1139" i="5"/>
  <c r="H1243" i="5"/>
  <c r="H1299" i="5"/>
  <c r="G1363" i="5"/>
  <c r="H1363"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R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R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R1626" i="5"/>
  <c r="G1626" i="5"/>
  <c r="J1626" i="5"/>
  <c r="H1626" i="5"/>
  <c r="F1626" i="5"/>
  <c r="R1898" i="5"/>
  <c r="H1898" i="5"/>
  <c r="J1898" i="5"/>
  <c r="F1898"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3" i="5"/>
  <c r="R644" i="5"/>
  <c r="R2383" i="5"/>
  <c r="G1967"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R903" i="5"/>
  <c r="G838" i="5"/>
  <c r="R19" i="5"/>
  <c r="G186" i="5"/>
  <c r="H612" i="5"/>
  <c r="R612" i="5"/>
  <c r="F275" i="5"/>
  <c r="F1690" i="5"/>
  <c r="I1690" i="5"/>
  <c r="H1690" i="5"/>
  <c r="H546" i="5"/>
  <c r="H2114" i="5"/>
  <c r="I186" i="5"/>
  <c r="G1690" i="5"/>
  <c r="I189" i="5"/>
  <c r="H18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I1852" i="5"/>
  <c r="R1740" i="5"/>
  <c r="F860" i="5"/>
  <c r="F820" i="5"/>
  <c r="F788" i="5"/>
  <c r="J660" i="5"/>
  <c r="J1316" i="5"/>
  <c r="H1540" i="5"/>
  <c r="H636" i="5"/>
  <c r="J1020" i="5"/>
  <c r="F1851" i="5"/>
  <c r="F1747" i="5"/>
  <c r="R1403" i="5"/>
  <c r="J923" i="5"/>
  <c r="R1696" i="5"/>
  <c r="I2475" i="5"/>
  <c r="J1851"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5"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R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R37"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5" i="5"/>
  <c r="H827" i="5"/>
  <c r="R827" i="5"/>
  <c r="G827" i="5"/>
  <c r="G891" i="5"/>
  <c r="J891" i="5"/>
  <c r="F1035" i="5"/>
  <c r="H1035" i="5"/>
  <c r="G1035" i="5"/>
  <c r="R2219" i="5"/>
  <c r="F2219" i="5"/>
  <c r="I2219" i="5"/>
  <c r="G2219" i="5"/>
  <c r="H2459" i="5"/>
  <c r="R2459" i="5"/>
  <c r="G116" i="5"/>
  <c r="R116" i="5"/>
  <c r="G212" i="5"/>
  <c r="R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R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1"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F128" i="5"/>
  <c r="I128" i="5"/>
  <c r="J2331" i="5"/>
  <c r="I2264" i="5"/>
  <c r="R312" i="5"/>
  <c r="S922" i="5"/>
  <c r="J2438" i="5"/>
  <c r="R1280" i="5"/>
  <c r="G2320" i="5"/>
  <c r="F408" i="5"/>
  <c r="F752" i="5"/>
  <c r="S1170" i="5"/>
  <c r="S210" i="5"/>
  <c r="G280" i="5"/>
  <c r="R688" i="5"/>
  <c r="R128" i="5"/>
  <c r="S1810" i="5"/>
  <c r="S1178" i="5"/>
  <c r="S1186" i="5"/>
  <c r="S994" i="5"/>
  <c r="R2280" i="5"/>
  <c r="G1136" i="5"/>
  <c r="F2320" i="5"/>
  <c r="F2199" i="5"/>
  <c r="S1298" i="5"/>
  <c r="G863" i="5"/>
  <c r="F863" i="5"/>
  <c r="J1318" i="5"/>
  <c r="G2264" i="5"/>
  <c r="S1666" i="5"/>
  <c r="S1602" i="5"/>
  <c r="G1280" i="5"/>
  <c r="H2320" i="5"/>
  <c r="G1160" i="5"/>
  <c r="S1946" i="5"/>
  <c r="G2120" i="5"/>
  <c r="R83" i="5"/>
  <c r="S1866" i="5"/>
  <c r="I312" i="5"/>
  <c r="S1130" i="5"/>
  <c r="J1280" i="5"/>
  <c r="F2264" i="5"/>
  <c r="S2242" i="5"/>
  <c r="S2002" i="5"/>
  <c r="G1071" i="5"/>
  <c r="I1071" i="5"/>
  <c r="I1386" i="5"/>
  <c r="J1386" i="5"/>
  <c r="J1735" i="5"/>
  <c r="F2438" i="5"/>
  <c r="H312" i="5"/>
  <c r="G688" i="5"/>
  <c r="F280" i="5"/>
  <c r="G312" i="5"/>
  <c r="H688"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1013" i="5"/>
  <c r="G1093" i="5"/>
  <c r="G661" i="5"/>
  <c r="G517" i="5"/>
  <c r="G845" i="5"/>
  <c r="G653" i="5"/>
  <c r="G981" i="5"/>
  <c r="G541" i="5"/>
  <c r="R16"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I388" i="5"/>
  <c r="F388" i="5"/>
  <c r="G388" i="5"/>
  <c r="G596" i="5"/>
  <c r="I596" i="5"/>
  <c r="R596" i="5"/>
  <c r="H740" i="5"/>
  <c r="I740" i="5"/>
  <c r="J908" i="5"/>
  <c r="I1028" i="5"/>
  <c r="R17"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R636" i="5"/>
  <c r="R2356" i="5"/>
  <c r="R548" i="5"/>
  <c r="H35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R34"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R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R18"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R26"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42"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R50"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47"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3"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R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T62" i="5"/>
  <c r="S45" i="5"/>
  <c r="S47" i="5"/>
  <c r="S6" i="5"/>
  <c r="S28" i="5"/>
  <c r="S77" i="5"/>
  <c r="S32" i="5"/>
  <c r="S61" i="5"/>
  <c r="S17" i="5"/>
  <c r="S68" i="5"/>
  <c r="S35" i="5"/>
  <c r="S67" i="5"/>
  <c r="S8" i="5"/>
  <c r="S10" i="5"/>
  <c r="S9" i="5"/>
  <c r="S46" i="5"/>
  <c r="S62" i="5"/>
  <c r="S72" i="5"/>
  <c r="S36" i="5"/>
  <c r="S57" i="5"/>
  <c r="S80" i="5"/>
  <c r="S39" i="5"/>
  <c r="S78" i="5"/>
  <c r="S25" i="5"/>
  <c r="S58" i="5"/>
  <c r="S18" i="5"/>
  <c r="S19" i="5"/>
  <c r="S34" i="5"/>
  <c r="S53" i="5"/>
  <c r="S27" i="5"/>
  <c r="S38" i="5"/>
  <c r="S55" i="5"/>
  <c r="S70" i="5"/>
  <c r="S52" i="5"/>
  <c r="S50" i="5"/>
  <c r="S79" i="5"/>
  <c r="S24" i="5"/>
  <c r="S48" i="5"/>
  <c r="S16" i="5"/>
  <c r="S69" i="5"/>
  <c r="S54" i="5"/>
  <c r="S81" i="5"/>
  <c r="S74" i="5"/>
  <c r="S64" i="5"/>
  <c r="S42" i="5"/>
  <c r="S26" i="5"/>
  <c r="S41" i="5"/>
  <c r="S30" i="5"/>
  <c r="S12" i="5"/>
  <c r="S63" i="5"/>
  <c r="S60" i="5"/>
  <c r="S7" i="5"/>
  <c r="S11" i="5"/>
  <c r="S13" i="5"/>
  <c r="S37" i="5"/>
  <c r="S51" i="5"/>
  <c r="S23" i="5"/>
  <c r="S14" i="5"/>
  <c r="S73" i="5"/>
  <c r="S66" i="5"/>
  <c r="S75" i="5"/>
  <c r="S40" i="5"/>
  <c r="S71" i="5"/>
  <c r="S20" i="5"/>
  <c r="S21" i="5"/>
  <c r="S5" i="5"/>
  <c r="S33" i="5"/>
  <c r="S49" i="5"/>
  <c r="S44" i="5"/>
  <c r="S15" i="5"/>
  <c r="S43" i="5"/>
  <c r="S31" i="5"/>
  <c r="S65" i="5"/>
  <c r="S76" i="5"/>
  <c r="S22" i="5"/>
  <c r="S59" i="5"/>
  <c r="S29" i="5"/>
  <c r="S56" i="5"/>
  <c r="C15" i="6" l="1"/>
  <c r="J2498" i="5"/>
  <c r="I2498" i="5"/>
  <c r="H2501" i="5"/>
  <c r="F2501" i="5"/>
  <c r="R2501" i="5"/>
  <c r="I2501" i="5"/>
  <c r="E2501" i="5"/>
  <c r="X2501" i="5" s="1"/>
  <c r="J2501" i="5"/>
  <c r="S2501" i="5"/>
  <c r="V2500" i="5"/>
  <c r="G2500" i="5"/>
  <c r="AB2500" i="5"/>
  <c r="H2502" i="5"/>
  <c r="R2502" i="5"/>
  <c r="I2502" i="5"/>
  <c r="F2502" i="5"/>
  <c r="E2502" i="5"/>
  <c r="X2502" i="5" s="1"/>
  <c r="H2498" i="5"/>
  <c r="R2499" i="5"/>
  <c r="I2499" i="5"/>
  <c r="J2499" i="5"/>
  <c r="F2499" i="5"/>
  <c r="E2499" i="5"/>
  <c r="X2499" i="5" s="1"/>
  <c r="H2499" i="5"/>
  <c r="J2502" i="5"/>
  <c r="S2500" i="5"/>
  <c r="G2501" i="5"/>
  <c r="F124" i="6"/>
  <c r="C124" i="6" s="1"/>
  <c r="D12" i="6"/>
  <c r="C12" i="6"/>
  <c r="C9" i="6"/>
  <c r="D9" i="6"/>
  <c r="C11" i="6"/>
  <c r="C10" i="6"/>
  <c r="T19" i="4"/>
  <c r="U19" i="4" s="1"/>
  <c r="Q17" i="4"/>
  <c r="R17" i="4" s="1"/>
  <c r="R16" i="4"/>
  <c r="T42" i="4"/>
  <c r="U42" i="4" s="1"/>
  <c r="R15" i="4"/>
  <c r="S15" i="4" s="1"/>
  <c r="T44" i="4"/>
  <c r="U43" i="4" s="1"/>
  <c r="R18" i="4"/>
  <c r="S18" i="4" s="1"/>
  <c r="U21" i="4"/>
  <c r="V21" i="4" s="1"/>
  <c r="U20" i="4"/>
  <c r="T45" i="4"/>
  <c r="T48" i="4"/>
  <c r="U47" i="4" s="1"/>
  <c r="U44" i="4"/>
  <c r="U49" i="4"/>
  <c r="T46" i="4"/>
  <c r="S13" i="4"/>
  <c r="S12" i="4"/>
  <c r="T12" i="4" s="1"/>
  <c r="S14" i="4"/>
  <c r="U50" i="4"/>
  <c r="V50" i="4" s="1"/>
  <c r="V51" i="4"/>
  <c r="W51" i="4" s="1"/>
  <c r="H6" i="6"/>
  <c r="C6" i="6" s="1"/>
  <c r="C2" i="6"/>
  <c r="H112" i="6"/>
  <c r="C5" i="6"/>
  <c r="C4" i="6"/>
  <c r="G53" i="4"/>
  <c r="G114" i="4"/>
  <c r="G77" i="4"/>
  <c r="G89" i="4"/>
  <c r="G41" i="4"/>
  <c r="G101" i="4"/>
  <c r="D41" i="4"/>
  <c r="D65" i="4"/>
  <c r="D101" i="4"/>
  <c r="D77" i="4"/>
  <c r="D53" i="4"/>
  <c r="D89" i="4"/>
  <c r="T49" i="5"/>
  <c r="T9" i="5"/>
  <c r="T50" i="5"/>
  <c r="T75" i="5"/>
  <c r="T6" i="5"/>
  <c r="T38" i="5"/>
  <c r="T55" i="5"/>
  <c r="T77" i="5"/>
  <c r="T24" i="5"/>
  <c r="T43" i="5"/>
  <c r="T15" i="5"/>
  <c r="T53" i="5"/>
  <c r="T45" i="5"/>
  <c r="T23" i="5"/>
  <c r="T81" i="5"/>
  <c r="T51" i="5"/>
  <c r="T28" i="5"/>
  <c r="T7" i="5"/>
  <c r="T69" i="5"/>
  <c r="T66" i="5"/>
  <c r="T17" i="5"/>
  <c r="T14" i="5"/>
  <c r="T60" i="5"/>
  <c r="T76" i="5"/>
  <c r="T65" i="5"/>
  <c r="T26" i="5"/>
  <c r="T70" i="5"/>
  <c r="T54" i="5"/>
  <c r="T13" i="5"/>
  <c r="T68" i="5"/>
  <c r="T41" i="5"/>
  <c r="T18" i="5"/>
  <c r="T57" i="5"/>
  <c r="T5" i="5"/>
  <c r="T47" i="5"/>
  <c r="T64" i="5"/>
  <c r="T73" i="5"/>
  <c r="T35" i="5"/>
  <c r="T36" i="5"/>
  <c r="T44" i="5"/>
  <c r="T46" i="5"/>
  <c r="T63" i="5"/>
  <c r="T34" i="5"/>
  <c r="T25" i="5"/>
  <c r="T74" i="5"/>
  <c r="T33" i="5"/>
  <c r="T67" i="5"/>
  <c r="T30" i="5"/>
  <c r="T59" i="5"/>
  <c r="T10" i="5"/>
  <c r="T22" i="5"/>
  <c r="T20" i="5"/>
  <c r="T80" i="5"/>
  <c r="T40" i="5"/>
  <c r="T61" i="5"/>
  <c r="T52" i="5"/>
  <c r="T31" i="5"/>
  <c r="T12" i="5"/>
  <c r="T29" i="5"/>
  <c r="T79" i="5"/>
  <c r="T37" i="5"/>
  <c r="T21" i="5"/>
  <c r="T71" i="5"/>
  <c r="T58" i="5"/>
  <c r="T16" i="5"/>
  <c r="T48" i="5"/>
  <c r="T27" i="5"/>
  <c r="T8" i="5"/>
  <c r="T39" i="5"/>
  <c r="T42" i="5"/>
  <c r="T56" i="5"/>
  <c r="T78" i="5"/>
  <c r="T19" i="5"/>
  <c r="T72" i="5"/>
  <c r="T11" i="5"/>
  <c r="T32" i="5"/>
  <c r="H2500" i="5" l="1"/>
  <c r="E2500" i="5"/>
  <c r="R2500" i="5"/>
  <c r="I2500" i="5"/>
  <c r="J2500" i="5"/>
  <c r="F2500" i="5"/>
  <c r="D6" i="6"/>
  <c r="U48" i="4"/>
  <c r="V48" i="4" s="1"/>
  <c r="T18" i="4"/>
  <c r="U18" i="4" s="1"/>
  <c r="V18" i="4" s="1"/>
  <c r="V20" i="4"/>
  <c r="W20" i="4" s="1"/>
  <c r="X20" i="4" s="1"/>
  <c r="V19" i="4"/>
  <c r="W21" i="4"/>
  <c r="X21" i="4" s="1"/>
  <c r="Y21" i="4" s="1"/>
  <c r="Z21" i="4" s="1"/>
  <c r="S17" i="4"/>
  <c r="T17" i="4" s="1"/>
  <c r="S16" i="4"/>
  <c r="W49" i="4"/>
  <c r="W50" i="4"/>
  <c r="X50" i="4" s="1"/>
  <c r="V43" i="4"/>
  <c r="V42" i="4"/>
  <c r="W42" i="4" s="1"/>
  <c r="V49" i="4"/>
  <c r="X51" i="4"/>
  <c r="Y51" i="4" s="1"/>
  <c r="V47" i="4"/>
  <c r="T14" i="4"/>
  <c r="T13" i="4"/>
  <c r="U45" i="4"/>
  <c r="U46" i="4"/>
  <c r="V46" i="4" s="1"/>
  <c r="D112" i="6"/>
  <c r="C112" i="6"/>
  <c r="X2500" i="5" l="1"/>
  <c r="G124" i="6" a="1"/>
  <c r="G124" i="6" s="1"/>
  <c r="H124" i="6" s="1"/>
  <c r="D124" i="6" s="1"/>
  <c r="Y20" i="4"/>
  <c r="U17" i="4"/>
  <c r="V17" i="4" s="1"/>
  <c r="W17" i="4" s="1"/>
  <c r="X17" i="4" s="1"/>
  <c r="Z20" i="4"/>
  <c r="T16" i="4"/>
  <c r="U16" i="4" s="1"/>
  <c r="V16" i="4" s="1"/>
  <c r="T15" i="4"/>
  <c r="U14" i="4" s="1"/>
  <c r="V14" i="4" s="1"/>
  <c r="W18" i="4"/>
  <c r="X18" i="4" s="1"/>
  <c r="W19" i="4"/>
  <c r="X19" i="4" s="1"/>
  <c r="Y50" i="4"/>
  <c r="Z50" i="4" s="1"/>
  <c r="W46" i="4"/>
  <c r="Z51" i="4"/>
  <c r="AA51" i="4" s="1"/>
  <c r="X49" i="4"/>
  <c r="Y49" i="4" s="1"/>
  <c r="V45" i="4"/>
  <c r="W45" i="4" s="1"/>
  <c r="V44" i="4"/>
  <c r="W47" i="4"/>
  <c r="W48" i="4"/>
  <c r="X48" i="4" s="1"/>
  <c r="U12" i="4"/>
  <c r="V12" i="4" s="1"/>
  <c r="U13" i="4"/>
  <c r="U15" i="4" l="1"/>
  <c r="V13" i="4"/>
  <c r="W16" i="4"/>
  <c r="V15" i="4"/>
  <c r="W15" i="4" s="1"/>
  <c r="X15" i="4" s="1"/>
  <c r="Y19" i="4"/>
  <c r="Z19" i="4" s="1"/>
  <c r="Y18" i="4"/>
  <c r="Z18" i="4" s="1"/>
  <c r="AA50" i="4"/>
  <c r="AB50" i="4" s="1"/>
  <c r="W12" i="4"/>
  <c r="X12" i="4" s="1"/>
  <c r="W13" i="4"/>
  <c r="X45" i="4"/>
  <c r="W43" i="4"/>
  <c r="W44" i="4"/>
  <c r="X44" i="4" s="1"/>
  <c r="Y17" i="4"/>
  <c r="X16" i="4"/>
  <c r="Y16" i="4" s="1"/>
  <c r="Z49" i="4"/>
  <c r="AA49" i="4" s="1"/>
  <c r="Y48" i="4"/>
  <c r="Z48" i="4" s="1"/>
  <c r="AB51" i="4"/>
  <c r="AC51" i="4" s="1"/>
  <c r="X46" i="4"/>
  <c r="X47" i="4"/>
  <c r="Y47" i="4" s="1"/>
  <c r="W14" i="4" l="1"/>
  <c r="Z17" i="4"/>
  <c r="AC50" i="4"/>
  <c r="AA48" i="4"/>
  <c r="AB48" i="4" s="1"/>
  <c r="Y44" i="4"/>
  <c r="AB49" i="4"/>
  <c r="AC49" i="4" s="1"/>
  <c r="Z46" i="4"/>
  <c r="Z47" i="4"/>
  <c r="AA47" i="4" s="1"/>
  <c r="X13" i="4"/>
  <c r="X14" i="4"/>
  <c r="Y15" i="4" s="1"/>
  <c r="Y45" i="4"/>
  <c r="Y46" i="4"/>
  <c r="X43" i="4"/>
  <c r="Y43" i="4" s="1"/>
  <c r="X42" i="4"/>
  <c r="Y42" i="4" s="1"/>
  <c r="AB47" i="4" l="1"/>
  <c r="Z43" i="4"/>
  <c r="Z42" i="4"/>
  <c r="AA42" i="4" s="1"/>
  <c r="Z15" i="4"/>
  <c r="Z16" i="4"/>
  <c r="AA46" i="4"/>
  <c r="AB46" i="4" s="1"/>
  <c r="Z45" i="4"/>
  <c r="AA45" i="4" s="1"/>
  <c r="Z44" i="4"/>
  <c r="AC47" i="4"/>
  <c r="AC48" i="4"/>
  <c r="Y14" i="4"/>
  <c r="Y12" i="4"/>
  <c r="Z12" i="4" s="1"/>
  <c r="Y13" i="4"/>
  <c r="AC46" i="4" l="1"/>
  <c r="AA43" i="4"/>
  <c r="AA44" i="4"/>
  <c r="AB44" i="4" s="1"/>
  <c r="AA12" i="4"/>
  <c r="Z14" i="4"/>
  <c r="Z13" i="4"/>
  <c r="AB45" i="4"/>
  <c r="AC45" i="4" s="1"/>
  <c r="AC44" i="4" l="1"/>
  <c r="B30" i="4"/>
  <c r="A114" i="6"/>
  <c r="G114" i="6" s="1"/>
  <c r="AA13" i="4" a="1"/>
  <c r="AA13" i="4" s="1"/>
  <c r="AA14" i="4" s="1" a="1"/>
  <c r="AA14" i="4" s="1"/>
  <c r="AB42" i="4"/>
  <c r="AC42" i="4" s="1"/>
  <c r="AB43" i="4"/>
  <c r="AC43" i="4" s="1"/>
  <c r="G7" i="6" l="1"/>
  <c r="H7" i="6" s="1"/>
  <c r="O30" i="4"/>
  <c r="A17" i="6"/>
  <c r="B32" i="4"/>
  <c r="A116" i="6"/>
  <c r="G116" i="6" s="1"/>
  <c r="B31" i="4"/>
  <c r="A115" i="6"/>
  <c r="G115" i="6" s="1"/>
  <c r="AA15" i="4" a="1"/>
  <c r="AA15" i="4" s="1"/>
  <c r="AA16" i="4" l="1" a="1"/>
  <c r="AA16" i="4" s="1"/>
  <c r="A19" i="6"/>
  <c r="O32" i="4"/>
  <c r="F39" i="6"/>
  <c r="F28" i="6"/>
  <c r="H28" i="6" s="1"/>
  <c r="F17" i="6"/>
  <c r="H17" i="6" s="1"/>
  <c r="P42" i="4"/>
  <c r="B42" i="4" s="1"/>
  <c r="A28" i="6" s="1"/>
  <c r="P54" i="4"/>
  <c r="D7" i="6"/>
  <c r="C7" i="6"/>
  <c r="A18" i="6"/>
  <c r="O31" i="4"/>
  <c r="B33" i="4"/>
  <c r="A117" i="6"/>
  <c r="G117" i="6" s="1"/>
  <c r="O33" i="4" l="1"/>
  <c r="A20" i="6"/>
  <c r="D17" i="6"/>
  <c r="C17" i="6"/>
  <c r="P55" i="4"/>
  <c r="P43" i="4"/>
  <c r="B43" i="4" s="1"/>
  <c r="A29" i="6" s="1"/>
  <c r="K114" i="6"/>
  <c r="D28" i="6"/>
  <c r="C28" i="6"/>
  <c r="F18" i="6"/>
  <c r="H18" i="6" s="1"/>
  <c r="F40" i="6"/>
  <c r="F29" i="6"/>
  <c r="H29" i="6" s="1"/>
  <c r="B133" i="4"/>
  <c r="A109" i="6" s="1"/>
  <c r="B115" i="4"/>
  <c r="A94" i="6" s="1"/>
  <c r="B131" i="4"/>
  <c r="A108" i="6" s="1"/>
  <c r="B137" i="4"/>
  <c r="A111" i="6" s="1"/>
  <c r="B119" i="4"/>
  <c r="A97" i="6" s="1"/>
  <c r="B135" i="4"/>
  <c r="A110" i="6" s="1"/>
  <c r="B117" i="4"/>
  <c r="A95" i="6" s="1"/>
  <c r="B66" i="4"/>
  <c r="A50" i="6" s="1"/>
  <c r="B54" i="4"/>
  <c r="A39" i="6" s="1"/>
  <c r="B90" i="4"/>
  <c r="A72" i="6" s="1"/>
  <c r="B102" i="4"/>
  <c r="A83" i="6" s="1"/>
  <c r="B78" i="4"/>
  <c r="A61" i="6" s="1"/>
  <c r="B120" i="4"/>
  <c r="A98" i="6" s="1"/>
  <c r="P44" i="4"/>
  <c r="B44" i="4" s="1"/>
  <c r="A30" i="6" s="1"/>
  <c r="P56" i="4"/>
  <c r="AA17" i="4" a="1"/>
  <c r="AA17" i="4" s="1"/>
  <c r="F30" i="6"/>
  <c r="H30" i="6" s="1"/>
  <c r="F19" i="6"/>
  <c r="H19" i="6" s="1"/>
  <c r="F41" i="6"/>
  <c r="A118" i="6"/>
  <c r="G118" i="6" s="1"/>
  <c r="B34" i="4"/>
  <c r="F50" i="6"/>
  <c r="H39" i="6"/>
  <c r="F114" i="6"/>
  <c r="F98" i="6"/>
  <c r="H98" i="6" s="1"/>
  <c r="D98" i="6" l="1"/>
  <c r="C98" i="6"/>
  <c r="B2" i="6"/>
  <c r="H114" i="6"/>
  <c r="A21" i="6"/>
  <c r="O34" i="4"/>
  <c r="F52" i="6"/>
  <c r="H41" i="6"/>
  <c r="F116" i="6"/>
  <c r="H116" i="6" s="1"/>
  <c r="F100" i="6"/>
  <c r="H100" i="6" s="1"/>
  <c r="H40" i="6"/>
  <c r="F99" i="6"/>
  <c r="H99" i="6" s="1"/>
  <c r="F115" i="6"/>
  <c r="H115" i="6" s="1"/>
  <c r="F51" i="6"/>
  <c r="B67" i="4"/>
  <c r="A51" i="6" s="1"/>
  <c r="B55" i="4"/>
  <c r="A40" i="6" s="1"/>
  <c r="B79" i="4"/>
  <c r="A62" i="6" s="1"/>
  <c r="B91" i="4"/>
  <c r="A73" i="6" s="1"/>
  <c r="B103" i="4"/>
  <c r="A84" i="6" s="1"/>
  <c r="B121" i="4"/>
  <c r="A99" i="6" s="1"/>
  <c r="H50" i="6"/>
  <c r="F61" i="6"/>
  <c r="D18" i="6"/>
  <c r="C18" i="6"/>
  <c r="D19" i="6"/>
  <c r="C19" i="6"/>
  <c r="B80" i="4"/>
  <c r="A63" i="6" s="1"/>
  <c r="B56" i="4"/>
  <c r="A41" i="6" s="1"/>
  <c r="B104" i="4"/>
  <c r="A85" i="6" s="1"/>
  <c r="B122" i="4"/>
  <c r="A100" i="6" s="1"/>
  <c r="B92" i="4"/>
  <c r="A74" i="6" s="1"/>
  <c r="B68" i="4"/>
  <c r="A52" i="6" s="1"/>
  <c r="C30" i="6"/>
  <c r="K116" i="6"/>
  <c r="D30" i="6"/>
  <c r="F31" i="6"/>
  <c r="H31" i="6" s="1"/>
  <c r="F42" i="6"/>
  <c r="F20" i="6"/>
  <c r="H20" i="6" s="1"/>
  <c r="P57" i="4"/>
  <c r="P45" i="4"/>
  <c r="B45" i="4" s="1"/>
  <c r="A31" i="6" s="1"/>
  <c r="A119" i="6"/>
  <c r="G119" i="6" s="1"/>
  <c r="B35" i="4"/>
  <c r="AA18" i="4" a="1"/>
  <c r="AA18" i="4" s="1"/>
  <c r="D39" i="6"/>
  <c r="C39" i="6"/>
  <c r="D29" i="6"/>
  <c r="K115" i="6"/>
  <c r="C29" i="6"/>
  <c r="C99" i="6" l="1"/>
  <c r="D99" i="6"/>
  <c r="P58" i="4"/>
  <c r="P46" i="4"/>
  <c r="B46" i="4" s="1"/>
  <c r="A32" i="6" s="1"/>
  <c r="D40" i="6"/>
  <c r="C40" i="6"/>
  <c r="F21" i="6"/>
  <c r="H21" i="6" s="1"/>
  <c r="F43" i="6"/>
  <c r="F32" i="6"/>
  <c r="H32" i="6" s="1"/>
  <c r="F62" i="6"/>
  <c r="H51" i="6"/>
  <c r="K117" i="6"/>
  <c r="D31" i="6"/>
  <c r="C31" i="6"/>
  <c r="B105" i="4"/>
  <c r="A86" i="6" s="1"/>
  <c r="B69" i="4"/>
  <c r="A53" i="6" s="1"/>
  <c r="B81" i="4"/>
  <c r="A64" i="6" s="1"/>
  <c r="B93" i="4"/>
  <c r="A75" i="6" s="1"/>
  <c r="B123" i="4"/>
  <c r="A101" i="6" s="1"/>
  <c r="B57" i="4"/>
  <c r="A42" i="6" s="1"/>
  <c r="F72" i="6"/>
  <c r="H61" i="6"/>
  <c r="D100" i="6"/>
  <c r="C100" i="6"/>
  <c r="D114" i="6"/>
  <c r="C114" i="6"/>
  <c r="A120" i="6"/>
  <c r="B36" i="4"/>
  <c r="AA19" i="4" a="1"/>
  <c r="AA19" i="4" s="1"/>
  <c r="D20" i="6"/>
  <c r="C20" i="6"/>
  <c r="D50" i="6"/>
  <c r="C50" i="6"/>
  <c r="D116" i="6"/>
  <c r="C116" i="6"/>
  <c r="D41" i="6"/>
  <c r="C41" i="6"/>
  <c r="F117" i="6"/>
  <c r="H117" i="6" s="1"/>
  <c r="F53" i="6"/>
  <c r="F101" i="6"/>
  <c r="H101" i="6" s="1"/>
  <c r="H42" i="6"/>
  <c r="C115" i="6"/>
  <c r="D115" i="6"/>
  <c r="H52" i="6"/>
  <c r="F63" i="6"/>
  <c r="A22" i="6"/>
  <c r="O35" i="4"/>
  <c r="B37" i="4" l="1"/>
  <c r="A121" i="6"/>
  <c r="AA20" i="4" a="1"/>
  <c r="AA20" i="4" s="1"/>
  <c r="D52" i="6"/>
  <c r="C52" i="6"/>
  <c r="F64" i="6"/>
  <c r="H53" i="6"/>
  <c r="O36" i="4"/>
  <c r="A23" i="6"/>
  <c r="C51" i="6"/>
  <c r="D51" i="6"/>
  <c r="P47" i="4"/>
  <c r="B47" i="4" s="1"/>
  <c r="A33" i="6" s="1"/>
  <c r="P59" i="4"/>
  <c r="F118" i="6"/>
  <c r="H118" i="6" s="1"/>
  <c r="F102" i="6"/>
  <c r="H102" i="6" s="1"/>
  <c r="H43" i="6"/>
  <c r="F54" i="6"/>
  <c r="F33" i="6"/>
  <c r="H33" i="6" s="1"/>
  <c r="F22" i="6"/>
  <c r="H22" i="6" s="1"/>
  <c r="F44" i="6"/>
  <c r="C42" i="6"/>
  <c r="D42" i="6"/>
  <c r="D21" i="6"/>
  <c r="C21" i="6"/>
  <c r="H63" i="6"/>
  <c r="F74" i="6"/>
  <c r="D101" i="6"/>
  <c r="C101" i="6"/>
  <c r="C117" i="6"/>
  <c r="D117" i="6"/>
  <c r="D61" i="6"/>
  <c r="C61" i="6"/>
  <c r="F73" i="6"/>
  <c r="H62" i="6"/>
  <c r="H72" i="6"/>
  <c r="F83" i="6"/>
  <c r="H83" i="6" s="1"/>
  <c r="K118" i="6"/>
  <c r="D32" i="6"/>
  <c r="C32" i="6"/>
  <c r="B124" i="4"/>
  <c r="A102" i="6" s="1"/>
  <c r="B94" i="4"/>
  <c r="A76" i="6" s="1"/>
  <c r="B58" i="4"/>
  <c r="A43" i="6" s="1"/>
  <c r="B106" i="4"/>
  <c r="A87" i="6" s="1"/>
  <c r="B70" i="4"/>
  <c r="A54" i="6" s="1"/>
  <c r="B82" i="4"/>
  <c r="A65" i="6" s="1"/>
  <c r="D83" i="6" l="1"/>
  <c r="C83" i="6"/>
  <c r="D63" i="6"/>
  <c r="C63" i="6"/>
  <c r="B59" i="4"/>
  <c r="A44" i="6" s="1"/>
  <c r="B71" i="4"/>
  <c r="A55" i="6" s="1"/>
  <c r="B125" i="4"/>
  <c r="A103" i="6" s="1"/>
  <c r="B107" i="4"/>
  <c r="A88" i="6" s="1"/>
  <c r="B95" i="4"/>
  <c r="A77" i="6" s="1"/>
  <c r="B83" i="4"/>
  <c r="A66" i="6" s="1"/>
  <c r="D53" i="6"/>
  <c r="C53" i="6"/>
  <c r="D72" i="6"/>
  <c r="C72" i="6"/>
  <c r="K119" i="6"/>
  <c r="C33" i="6"/>
  <c r="D33" i="6"/>
  <c r="F75" i="6"/>
  <c r="H64" i="6"/>
  <c r="H54" i="6"/>
  <c r="F65" i="6"/>
  <c r="D62" i="6"/>
  <c r="C62" i="6"/>
  <c r="D43" i="6"/>
  <c r="C43" i="6"/>
  <c r="F84" i="6"/>
  <c r="H84" i="6" s="1"/>
  <c r="H73" i="6"/>
  <c r="D102" i="6"/>
  <c r="C102" i="6"/>
  <c r="B38" i="4"/>
  <c r="A122" i="6"/>
  <c r="AA21" i="4" a="1"/>
  <c r="AA21" i="4" s="1"/>
  <c r="F85" i="6"/>
  <c r="H85" i="6" s="1"/>
  <c r="H74" i="6"/>
  <c r="F103" i="6"/>
  <c r="H103" i="6" s="1"/>
  <c r="H44" i="6"/>
  <c r="F55" i="6"/>
  <c r="F119" i="6"/>
  <c r="H119" i="6" s="1"/>
  <c r="F94" i="6"/>
  <c r="C118" i="6"/>
  <c r="D118" i="6"/>
  <c r="P60" i="4"/>
  <c r="P48" i="4"/>
  <c r="B48" i="4" s="1"/>
  <c r="A34" i="6" s="1"/>
  <c r="O37" i="4"/>
  <c r="A24" i="6"/>
  <c r="D22" i="6"/>
  <c r="C22" i="6"/>
  <c r="F110" i="6" l="1"/>
  <c r="H110" i="6" s="1"/>
  <c r="H94" i="6"/>
  <c r="F95" i="6"/>
  <c r="F109" i="6"/>
  <c r="H109" i="6" s="1"/>
  <c r="F111" i="6"/>
  <c r="H111" i="6" s="1"/>
  <c r="F108" i="6"/>
  <c r="H108" i="6" s="1"/>
  <c r="D119" i="6"/>
  <c r="C119" i="6"/>
  <c r="D73" i="6"/>
  <c r="C73" i="6"/>
  <c r="F76" i="6"/>
  <c r="H65" i="6"/>
  <c r="F66" i="6"/>
  <c r="H55" i="6"/>
  <c r="B126" i="4"/>
  <c r="A104" i="6" s="1"/>
  <c r="B60" i="4"/>
  <c r="A45" i="6" s="1"/>
  <c r="B108" i="4"/>
  <c r="A89" i="6" s="1"/>
  <c r="B96" i="4"/>
  <c r="A78" i="6" s="1"/>
  <c r="B72" i="4"/>
  <c r="A56" i="6" s="1"/>
  <c r="B84" i="4"/>
  <c r="A67" i="6" s="1"/>
  <c r="C64" i="6"/>
  <c r="D64" i="6"/>
  <c r="A25" i="6"/>
  <c r="O38" i="4"/>
  <c r="H75" i="6"/>
  <c r="F86" i="6"/>
  <c r="H86" i="6" s="1"/>
  <c r="A123" i="6"/>
  <c r="B39" i="4"/>
  <c r="AA22" i="4"/>
  <c r="AA23" i="4" s="1"/>
  <c r="D84" i="6"/>
  <c r="C84" i="6"/>
  <c r="C54" i="6"/>
  <c r="D54" i="6"/>
  <c r="D44" i="6"/>
  <c r="C44" i="6"/>
  <c r="D103" i="6"/>
  <c r="C103" i="6"/>
  <c r="D74" i="6"/>
  <c r="C74" i="6"/>
  <c r="D85" i="6"/>
  <c r="C85" i="6"/>
  <c r="P61" i="4"/>
  <c r="P49" i="4"/>
  <c r="B49" i="4" s="1"/>
  <c r="A35" i="6" s="1"/>
  <c r="D109" i="6" l="1"/>
  <c r="C109" i="6"/>
  <c r="H95" i="6"/>
  <c r="F96" i="6"/>
  <c r="H96" i="6" s="1"/>
  <c r="D94" i="6"/>
  <c r="C94" i="6"/>
  <c r="D65" i="6"/>
  <c r="C65" i="6"/>
  <c r="C110" i="6"/>
  <c r="D110" i="6"/>
  <c r="F87" i="6"/>
  <c r="H87" i="6" s="1"/>
  <c r="H76" i="6"/>
  <c r="D108" i="6"/>
  <c r="C108" i="6"/>
  <c r="D86" i="6"/>
  <c r="C86" i="6"/>
  <c r="D55" i="6"/>
  <c r="C55" i="6"/>
  <c r="B73" i="4"/>
  <c r="A57" i="6" s="1"/>
  <c r="B97" i="4"/>
  <c r="A79" i="6" s="1"/>
  <c r="B85" i="4"/>
  <c r="A68" i="6" s="1"/>
  <c r="B61" i="4"/>
  <c r="A46" i="6" s="1"/>
  <c r="B127" i="4"/>
  <c r="A105" i="6" s="1"/>
  <c r="B109" i="4"/>
  <c r="A90" i="6" s="1"/>
  <c r="C75" i="6"/>
  <c r="D75" i="6"/>
  <c r="H66" i="6"/>
  <c r="F77" i="6"/>
  <c r="Q53" i="4"/>
  <c r="Q41" i="4"/>
  <c r="B41" i="4" s="1"/>
  <c r="A27" i="6" s="1"/>
  <c r="P50" i="4"/>
  <c r="B50" i="4" s="1"/>
  <c r="A36" i="6" s="1"/>
  <c r="P62" i="4"/>
  <c r="A26" i="6"/>
  <c r="O39" i="4"/>
  <c r="D111" i="6"/>
  <c r="C111" i="6"/>
  <c r="D76" i="6" l="1"/>
  <c r="C76" i="6"/>
  <c r="B77" i="4"/>
  <c r="A60" i="6" s="1"/>
  <c r="B101" i="4"/>
  <c r="A82" i="6" s="1"/>
  <c r="B53" i="4"/>
  <c r="A38" i="6" s="1"/>
  <c r="B89" i="4"/>
  <c r="A71" i="6" s="1"/>
  <c r="B65" i="4"/>
  <c r="A49" i="6" s="1"/>
  <c r="D87" i="6"/>
  <c r="C87" i="6"/>
  <c r="C95" i="6"/>
  <c r="D95" i="6"/>
  <c r="P63" i="4"/>
  <c r="P51" i="4"/>
  <c r="B51" i="4" s="1"/>
  <c r="A37" i="6" s="1"/>
  <c r="H77" i="6"/>
  <c r="F88" i="6"/>
  <c r="H88" i="6" s="1"/>
  <c r="D96" i="6"/>
  <c r="C96" i="6"/>
  <c r="D66" i="6"/>
  <c r="C66" i="6"/>
  <c r="B98" i="4"/>
  <c r="A80" i="6" s="1"/>
  <c r="B86" i="4"/>
  <c r="A69" i="6" s="1"/>
  <c r="B110" i="4"/>
  <c r="A91" i="6" s="1"/>
  <c r="B62" i="4"/>
  <c r="A47" i="6" s="1"/>
  <c r="B128" i="4"/>
  <c r="A106" i="6" s="1"/>
  <c r="B74" i="4"/>
  <c r="A58" i="6" s="1"/>
  <c r="B63" i="4" l="1"/>
  <c r="A48" i="6" s="1"/>
  <c r="B87" i="4"/>
  <c r="A70" i="6" s="1"/>
  <c r="B75" i="4"/>
  <c r="A59" i="6" s="1"/>
  <c r="B99" i="4"/>
  <c r="A81" i="6" s="1"/>
  <c r="B111" i="4"/>
  <c r="A92" i="6" s="1"/>
  <c r="B129" i="4"/>
  <c r="A107" i="6" s="1"/>
  <c r="C88" i="6"/>
  <c r="D88" i="6"/>
  <c r="H125" i="6"/>
  <c r="D2" i="6" s="1"/>
  <c r="D77" i="6"/>
  <c r="C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<sst xmlns="http://schemas.openxmlformats.org/spreadsheetml/2006/main" count="28644" uniqueCount="20082">
  <si>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</si>
  <si>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</si>
  <si>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</si>
  <si>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</si>
  <si>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</si>
  <si>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</si>
  <si>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</si>
  <si>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</si>
  <si>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</si>
  <si>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</si>
  <si>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</si>
  <si>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</si>
  <si>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</si>
  <si>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</si>
  <si>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</si>
  <si>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</si>
  <si>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</si>
  <si>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</si>
  <si>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</si>
  <si>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</si>
  <si>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</si>
  <si>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</si>
  <si>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</si>
  <si>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</si>
  <si>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</si>
  <si>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</si>
  <si>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</si>
  <si>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</si>
  <si>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</si>
  <si>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</si>
  <si>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</si>
  <si>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</si>
  <si>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</si>
  <si>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</si>
  <si>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</si>
  <si>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</si>
  <si>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</si>
  <si>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</si>
  <si>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</si>
  <si>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</si>
  <si>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</si>
  <si>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</si>
  <si>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</si>
  <si>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</si>
  <si>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</si>
  <si>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</si>
  <si>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</si>
  <si>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</si>
  <si>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</si>
  <si>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</si>
  <si>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</si>
  <si>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</si>
  <si>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</si>
  <si>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</si>
  <si>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</si>
  <si>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</si>
  <si>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</si>
  <si>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</si>
  <si>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</si>
  <si>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</si>
  <si>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</si>
  <si>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</si>
  <si>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</si>
  <si>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</si>
  <si>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</si>
  <si>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</si>
  <si>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</si>
  <si>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</si>
  <si>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</si>
  <si>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</si>
  <si>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</si>
  <si>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</si>
  <si>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</si>
  <si>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</si>
  <si>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</si>
  <si>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</si>
  <si>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</si>
  <si>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</si>
  <si>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</si>
  <si>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</si>
  <si>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</si>
  <si>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</si>
  <si>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</si>
  <si>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</si>
  <si>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</si>
  <si>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</si>
  <si>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</si>
  <si>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</si>
  <si>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</si>
  <si>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</si>
  <si>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</si>
  <si>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</si>
  <si>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</si>
  <si>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</si>
  <si>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</si>
  <si>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</si>
  <si>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</si>
  <si>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</si>
  <si>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</si>
  <si>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</si>
  <si>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</si>
  <si>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</si>
  <si>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</si>
  <si>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</si>
  <si>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</si>
  <si>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</si>
  <si>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</si>
  <si>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</si>
  <si>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</si>
  <si>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</si>
  <si>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</si>
  <si>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</si>
  <si>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</si>
  <si>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</si>
  <si>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</si>
  <si>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</si>
  <si>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</si>
  <si>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</si>
  <si>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</si>
  <si>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</si>
  <si>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</si>
  <si>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</si>
  <si>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</si>
  <si>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</si>
  <si>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</si>
  <si>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</si>
  <si>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</si>
  <si>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</si>
  <si>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</si>
  <si>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</si>
  <si>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</si>
  <si>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</si>
  <si>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</si>
  <si>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</si>
  <si>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</si>
  <si>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</si>
  <si>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</si>
  <si>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</si>
  <si>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</si>
  <si>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</si>
  <si>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</si>
  <si>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</si>
  <si>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</si>
  <si>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</si>
  <si>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</si>
  <si>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</si>
  <si>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</si>
  <si>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</si>
  <si>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</si>
  <si>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</si>
  <si>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</si>
  <si>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</si>
  <si>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</si>
  <si>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</si>
  <si>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</si>
  <si>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</si>
  <si>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</si>
  <si>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</si>
  <si>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</si>
  <si>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</si>
  <si>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</si>
  <si>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</si>
  <si>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</si>
  <si>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</si>
  <si>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</si>
  <si>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</si>
  <si>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</si>
  <si>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</si>
  <si>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</si>
  <si>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</si>
  <si>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</si>
  <si>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</si>
  <si>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</si>
  <si>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</si>
  <si>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</si>
  <si>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</si>
  <si>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</si>
  <si>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</si>
  <si>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</si>
  <si>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</si>
  <si>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</si>
  <si>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</si>
  <si>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</si>
  <si>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</si>
  <si>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</si>
  <si>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</si>
  <si>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</si>
  <si>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</si>
  <si>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</si>
  <si>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</si>
  <si>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</si>
  <si>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</si>
  <si>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</si>
  <si>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</si>
  <si>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</si>
  <si>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</si>
  <si>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</si>
  <si>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</si>
  <si>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</si>
  <si>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</si>
  <si>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</si>
  <si>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</si>
  <si>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</si>
  <si>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</si>
  <si>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</si>
  <si>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</si>
  <si>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</si>
  <si>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</si>
  <si>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</si>
  <si>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</si>
  <si>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</si>
  <si>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</si>
  <si>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</si>
  <si>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</si>
  <si>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</si>
  <si>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</si>
  <si>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</si>
  <si>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</si>
  <si>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</si>
  <si>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</si>
  <si>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</si>
  <si>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</si>
  <si>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</si>
  <si>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</si>
  <si>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</si>
  <si>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</si>
  <si>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</si>
  <si>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</si>
  <si>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</si>
  <si>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</si>
  <si>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</si>
  <si>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</si>
  <si>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</si>
  <si>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</si>
  <si>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</si>
  <si>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</si>
  <si>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</si>
  <si>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</si>
  <si>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</si>
  <si>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</si>
  <si>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</si>
  <si>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</si>
  <si>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</si>
  <si>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</si>
  <si>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</si>
  <si>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</si>
  <si>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</si>
  <si>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</si>
  <si>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</si>
  <si>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</si>
  <si>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</si>
  <si>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</si>
  <si>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</si>
  <si>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</si>
  <si>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</si>
  <si>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</si>
  <si>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</si>
  <si>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</si>
  <si>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</si>
  <si>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</si>
  <si>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</si>
  <si>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</si>
  <si>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</si>
  <si>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</si>
  <si>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</si>
  <si>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</si>
  <si>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</si>
  <si>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</si>
  <si>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</si>
  <si>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</si>
  <si>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</si>
  <si>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</si>
  <si>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</si>
  <si>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</si>
  <si>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</si>
  <si>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</si>
  <si>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</si>
  <si>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</si>
  <si>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</si>
  <si>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</si>
  <si>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</si>
  <si>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</si>
  <si>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</si>
  <si>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</si>
  <si>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</si>
  <si>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</si>
  <si>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</si>
  <si>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</si>
  <si>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</si>
  <si>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</si>
  <si>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</si>
  <si>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</si>
  <si>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</si>
  <si>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</si>
  <si>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</si>
  <si>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</si>
  <si>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</si>
  <si>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</si>
  <si>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</si>
  <si>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</si>
  <si>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</si>
  <si>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</si>
  <si>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</si>
  <si>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</si>
  <si>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</si>
  <si>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</si>
  <si>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</si>
  <si>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</si>
  <si>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</si>
  <si>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</si>
  <si>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</si>
  <si>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</si>
  <si>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</si>
  <si>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</si>
  <si>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</si>
  <si>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</si>
  <si>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</si>
  <si>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</si>
  <si>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</si>
  <si>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</si>
  <si>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</si>
  <si>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</si>
  <si>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</si>
  <si>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</si>
  <si>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</si>
  <si>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</si>
  <si>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</si>
  <si>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</si>
  <si>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</si>
  <si>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</si>
  <si>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</si>
  <si>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</si>
  <si>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</si>
  <si>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</si>
  <si>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</si>
  <si>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</si>
  <si>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</si>
  <si>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</si>
  <si>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</si>
  <si>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</si>
  <si>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</si>
  <si>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</si>
  <si>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</si>
  <si>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</si>
  <si>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</si>
  <si>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</si>
  <si>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</si>
  <si>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</si>
  <si>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</si>
  <si>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</si>
  <si>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</si>
  <si>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</si>
  <si>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</si>
  <si>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</si>
  <si>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</si>
  <si>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</si>
  <si>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</si>
  <si>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</si>
  <si>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</si>
  <si>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</si>
  <si>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</si>
  <si>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</si>
  <si>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</si>
  <si>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</si>
  <si>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</si>
  <si>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</si>
  <si>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</si>
  <si>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</si>
  <si>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</si>
  <si>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</si>
  <si>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</si>
  <si>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</si>
  <si>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</si>
  <si>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</si>
  <si>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</si>
  <si>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</si>
  <si>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</si>
  <si>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</si>
  <si>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</si>
  <si>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</si>
  <si>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</si>
  <si>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</si>
  <si>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</si>
  <si>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</si>
  <si>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</si>
  <si>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</si>
  <si>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</si>
  <si>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</si>
  <si>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</si>
  <si>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</si>
  <si>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</si>
  <si>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</si>
  <si>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</si>
  <si>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</si>
  <si>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</si>
  <si>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</si>
  <si>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</si>
  <si>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</si>
  <si>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</si>
  <si>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</si>
  <si>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</si>
  <si>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</si>
  <si>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</si>
  <si>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</si>
  <si>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</si>
  <si>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</si>
  <si>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</si>
  <si>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</si>
  <si>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</si>
  <si>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</si>
  <si>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</si>
  <si>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</si>
  <si>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</si>
  <si>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</si>
  <si>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</si>
  <si>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</si>
  <si>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</si>
  <si>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</si>
  <si>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</si>
  <si>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</si>
  <si>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</si>
  <si>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</si>
  <si>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</si>
  <si>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</si>
  <si>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</si>
  <si>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</si>
  <si>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</si>
  <si>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</si>
  <si>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</si>
  <si>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</si>
  <si>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</si>
  <si>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</si>
  <si>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</si>
  <si>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</si>
  <si>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</si>
  <si>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</si>
  <si>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</si>
  <si>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</si>
  <si>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</si>
  <si>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</si>
  <si>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</si>
  <si>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</si>
  <si>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</si>
  <si>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</si>
  <si>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</si>
  <si>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</si>
  <si>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</si>
  <si>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</si>
  <si>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</si>
  <si>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</si>
  <si>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</si>
  <si>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</si>
  <si>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</si>
  <si>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</si>
  <si>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</si>
  <si>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</si>
  <si>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</si>
  <si>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</si>
  <si>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</si>
  <si>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</si>
  <si>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</si>
  <si>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</si>
  <si>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</si>
  <si>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</si>
  <si>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</si>
  <si>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</si>
  <si>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</si>
  <si>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</si>
  <si>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</si>
  <si>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</si>
  <si>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</si>
  <si>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</si>
  <si>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</si>
  <si>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</si>
  <si>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</si>
  <si>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</si>
  <si>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</si>
  <si>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</si>
  <si>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</si>
  <si>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</si>
  <si>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</si>
  <si>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</si>
  <si>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</si>
  <si>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</si>
  <si>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</si>
  <si>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</si>
  <si>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</si>
  <si>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</si>
  <si>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</si>
  <si>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</si>
  <si>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</si>
  <si>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</si>
  <si>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</si>
  <si>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</si>
  <si>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</si>
  <si>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</si>
  <si>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</si>
  <si>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</si>
  <si>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</si>
  <si>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</si>
  <si>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</si>
  <si>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</si>
  <si>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</si>
  <si>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</si>
  <si>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</si>
  <si>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</si>
  <si>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</si>
  <si>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</si>
  <si>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</si>
  <si>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</si>
  <si>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</si>
  <si>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</si>
  <si>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</si>
  <si>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</si>
  <si>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</si>
  <si>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</si>
  <si>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</si>
  <si>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</si>
  <si>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</si>
  <si>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</si>
  <si>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</si>
  <si>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</si>
  <si>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</si>
  <si>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</si>
  <si>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</si>
  <si>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</si>
  <si>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</si>
  <si>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</si>
  <si>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</si>
  <si>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</si>
  <si>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</si>
  <si>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</si>
  <si>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</si>
  <si>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</si>
  <si>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</si>
  <si>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</si>
  <si>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</si>
  <si>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</si>
  <si>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</si>
  <si>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</si>
  <si>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</si>
  <si>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</si>
  <si>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</si>
  <si>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</si>
  <si>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</si>
  <si>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</si>
  <si>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</si>
  <si>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</si>
  <si>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</si>
  <si>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</si>
  <si>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</si>
  <si>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</si>
  <si>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</si>
  <si>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</si>
  <si>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</si>
  <si>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</si>
  <si>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</si>
  <si>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</si>
  <si>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</si>
  <si>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</si>
  <si>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</si>
  <si>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</si>
  <si>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</si>
  <si>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</si>
  <si>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</si>
  <si>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</si>
  <si>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</si>
  <si>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</si>
  <si>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</si>
  <si>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</si>
  <si>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</si>
  <si>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</si>
  <si>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</si>
  <si>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</si>
  <si>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</si>
  <si>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</si>
  <si>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</si>
  <si>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</si>
  <si>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</si>
  <si>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</si>
  <si>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</si>
  <si>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</si>
  <si>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</si>
  <si>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</si>
  <si>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</si>
  <si>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</si>
  <si>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</si>
  <si>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</si>
  <si>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</si>
  <si>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</si>
  <si>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</si>
  <si>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</si>
  <si>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</si>
  <si>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</si>
  <si>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</si>
  <si>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</si>
  <si>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</si>
  <si>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</si>
  <si>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</si>
  <si>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</si>
  <si>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</si>
  <si>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</si>
  <si>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</si>
  <si>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</si>
  <si>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</si>
  <si>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</si>
  <si>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</si>
  <si>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</si>
  <si>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</si>
  <si>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</si>
  <si>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</si>
  <si>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</si>
  <si>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</si>
  <si>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</si>
  <si>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</si>
  <si>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</si>
  <si>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</si>
  <si>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</si>
  <si>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</si>
  <si>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</si>
  <si>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</si>
  <si>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</si>
  <si>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</si>
  <si>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</si>
  <si>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</si>
  <si>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</si>
  <si>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</si>
  <si>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</si>
  <si>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</si>
  <si>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</si>
  <si>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</si>
  <si>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</si>
  <si>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</si>
  <si>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</si>
  <si>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</si>
  <si>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</si>
  <si>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</si>
  <si>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</si>
  <si>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</si>
  <si>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</si>
  <si>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</si>
  <si>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</si>
  <si>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</si>
  <si>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</si>
  <si>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</si>
  <si>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</si>
  <si>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</si>
  <si>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</si>
  <si>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</si>
  <si>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</si>
  <si>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</si>
  <si>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</si>
  <si>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</si>
  <si>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</si>
  <si>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</si>
  <si>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</si>
  <si>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</si>
  <si>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</si>
  <si>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</si>
  <si>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</si>
  <si>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</si>
  <si>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</si>
  <si>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</si>
  <si>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</si>
  <si>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</si>
  <si>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</si>
  <si>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</si>
  <si>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</si>
  <si>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</si>
  <si>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</si>
  <si>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</si>
  <si>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</si>
  <si>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</si>
  <si>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</si>
  <si>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</si>
  <si>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</si>
  <si>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</si>
  <si>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</si>
  <si>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</si>
  <si>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</si>
  <si>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</si>
  <si>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</si>
  <si>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</si>
  <si>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</si>
  <si>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</si>
  <si>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</si>
  <si>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</si>
  <si>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</si>
  <si>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</si>
  <si>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</si>
  <si>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</si>
  <si>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</si>
  <si>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</si>
  <si>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</si>
  <si>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</si>
  <si>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</si>
  <si>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</si>
  <si>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</si>
  <si>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</si>
  <si>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</si>
  <si>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</si>
  <si>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</si>
  <si>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</si>
  <si>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</si>
  <si>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</si>
  <si>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</si>
  <si>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</si>
  <si>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</si>
  <si>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</si>
  <si>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</si>
  <si>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</si>
  <si>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</si>
  <si>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</si>
  <si>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</si>
  <si>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</si>
  <si>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</si>
  <si>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</si>
  <si>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</si>
  <si>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</si>
  <si>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</si>
  <si>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</si>
  <si>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</si>
  <si>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</si>
  <si>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</si>
  <si>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</si>
  <si>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</si>
  <si>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</si>
  <si>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</si>
  <si>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</si>
  <si>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</si>
  <si>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</si>
  <si>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</si>
  <si>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</si>
  <si>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</si>
  <si>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</si>
  <si>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</si>
  <si>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</si>
  <si>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</si>
  <si>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</si>
  <si>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</si>
  <si>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</si>
  <si>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</si>
  <si>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</si>
  <si>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</si>
  <si>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</si>
  <si>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</si>
  <si>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</si>
  <si>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</si>
  <si>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</si>
  <si>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</si>
  <si>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</si>
  <si>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</si>
  <si>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</si>
  <si>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</si>
  <si>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</si>
  <si>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</si>
  <si>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</si>
  <si>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</si>
  <si>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</si>
  <si>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</si>
  <si>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</si>
  <si>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</si>
  <si>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</si>
  <si>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</si>
  <si>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</si>
  <si>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</si>
  <si>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</si>
  <si>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</si>
  <si>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</si>
  <si>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</si>
  <si>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</si>
  <si>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</si>
  <si>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</si>
  <si>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</si>
  <si>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</si>
  <si>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</si>
  <si>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</si>
  <si>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</si>
  <si>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</si>
  <si>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</si>
  <si>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</si>
  <si>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</si>
  <si>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</si>
  <si>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</si>
  <si>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</si>
  <si>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</si>
  <si>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</si>
  <si>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</si>
  <si>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</si>
  <si>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</si>
  <si>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</si>
  <si>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</si>
  <si>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</si>
  <si>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</si>
  <si>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</si>
  <si>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</si>
  <si>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</si>
  <si>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</si>
  <si>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</si>
  <si>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</si>
  <si>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</si>
  <si>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</si>
  <si>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</si>
  <si>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</si>
  <si>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</si>
  <si>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</si>
  <si>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</si>
  <si>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</si>
  <si>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</si>
  <si>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</si>
  <si>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</si>
  <si>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</si>
  <si>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</si>
  <si>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</si>
  <si>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</si>
  <si>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</si>
  <si>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</si>
  <si>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</si>
  <si>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</si>
  <si>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</si>
  <si>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</si>
  <si>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</si>
  <si>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</si>
  <si>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</si>
  <si>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</si>
  <si>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</si>
  <si>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</si>
  <si>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</si>
  <si>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</si>
  <si>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</si>
  <si>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</si>
  <si>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</si>
  <si>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</si>
  <si>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</si>
  <si>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</si>
  <si>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</si>
  <si>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</si>
  <si>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</si>
  <si>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</si>
  <si>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</si>
  <si>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</si>
  <si>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</si>
  <si>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</si>
  <si>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</si>
  <si>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</si>
  <si>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</si>
  <si>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</si>
  <si>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</si>
  <si>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</si>
  <si>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</si>
  <si>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</si>
  <si>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</si>
  <si>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</si>
  <si>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</si>
  <si>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</si>
  <si>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</si>
  <si>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</si>
  <si>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</si>
  <si>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</si>
  <si>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</si>
  <si>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</si>
  <si>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</si>
  <si>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</si>
  <si>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</si>
  <si>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</si>
  <si>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</si>
  <si>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</si>
  <si>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</si>
  <si>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</si>
  <si>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</si>
  <si>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</si>
  <si>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</si>
  <si>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</si>
  <si>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</si>
  <si>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</si>
  <si>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</si>
  <si>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</si>
  <si>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</si>
  <si>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</si>
  <si>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</si>
  <si>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</si>
  <si>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</si>
  <si>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</si>
  <si>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</si>
  <si>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</si>
  <si>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</si>
  <si>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</si>
  <si>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</si>
  <si>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</si>
  <si>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</si>
  <si>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</si>
  <si>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</si>
  <si>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</si>
  <si>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</si>
  <si>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</si>
  <si>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</si>
  <si>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</si>
  <si>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</si>
  <si>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</si>
  <si>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</si>
  <si>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</si>
  <si>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</si>
  <si>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</si>
  <si>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</si>
  <si>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</si>
  <si>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</si>
  <si>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</si>
  <si>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</si>
  <si>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</si>
  <si>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</si>
  <si>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</si>
  <si>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</si>
  <si>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</si>
  <si>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</si>
  <si>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</si>
  <si>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</si>
  <si>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</si>
  <si>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</si>
  <si>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</si>
  <si>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</si>
  <si>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</si>
  <si>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</si>
  <si>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</si>
  <si>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</si>
  <si>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</si>
  <si>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</si>
  <si>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</si>
  <si>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</si>
  <si>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</si>
  <si>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</si>
  <si>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</si>
  <si>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</si>
  <si>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</si>
  <si>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</si>
  <si>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</si>
  <si>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</si>
  <si>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</si>
  <si>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</si>
  <si>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</si>
  <si>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</si>
  <si>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</si>
  <si>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</si>
  <si>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</si>
  <si>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</si>
  <si>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</si>
  <si>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</si>
  <si>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</si>
  <si>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</si>
  <si>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</si>
  <si>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</si>
  <si>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</si>
  <si>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</si>
  <si>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</si>
  <si>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</si>
  <si>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</si>
  <si>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</si>
  <si>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</si>
  <si>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</si>
  <si>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</si>
  <si>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</si>
  <si>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</si>
  <si>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</si>
  <si>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</si>
  <si>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</si>
  <si>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</si>
  <si>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</si>
  <si>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</si>
  <si>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</si>
  <si>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</si>
  <si>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</si>
  <si>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</si>
  <si>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</si>
  <si>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</si>
  <si>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</si>
  <si>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</si>
  <si>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</si>
  <si>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</si>
  <si>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</si>
  <si>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</si>
  <si>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</si>
  <si>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</si>
  <si>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</si>
  <si>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</si>
  <si>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</si>
  <si>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</si>
  <si>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</si>
  <si>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</si>
  <si>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</si>
  <si>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</si>
  <si>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</si>
  <si>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</si>
  <si>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</si>
  <si>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</si>
  <si>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</si>
  <si>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</si>
  <si>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</si>
  <si>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</si>
  <si>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</si>
  <si>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</si>
  <si>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</si>
  <si>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</si>
  <si>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</si>
  <si>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</si>
  <si>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</si>
  <si>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</si>
  <si>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</si>
  <si>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</si>
  <si>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</si>
  <si>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</si>
  <si>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</si>
  <si>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</si>
  <si>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</si>
  <si>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</si>
  <si>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</si>
  <si>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</si>
  <si>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</si>
  <si>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</si>
  <si>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</si>
  <si>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</si>
  <si>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</si>
  <si>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</si>
  <si>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</si>
  <si>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</si>
  <si>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</si>
  <si>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</si>
  <si>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</si>
  <si>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</si>
  <si>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</si>
  <si>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</si>
  <si>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</si>
  <si>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</si>
  <si>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</si>
  <si>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</si>
  <si>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</si>
  <si>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</si>
  <si>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</si>
  <si>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</si>
  <si>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</si>
  <si>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</si>
  <si>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</si>
  <si>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</si>
  <si>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</si>
  <si>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</si>
  <si>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</si>
  <si>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</si>
  <si>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</si>
  <si>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</si>
  <si>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</si>
  <si>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</si>
  <si>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</si>
  <si>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</si>
  <si>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</si>
  <si>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</si>
  <si>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</si>
  <si>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</si>
  <si>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</si>
  <si>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</si>
  <si>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</si>
  <si>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</si>
  <si>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</si>
  <si>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</si>
  <si>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</si>
  <si>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</si>
  <si>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</si>
  <si>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</si>
  <si>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</si>
  <si>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</si>
  <si>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</si>
  <si>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</si>
  <si>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</si>
  <si>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</si>
  <si>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</si>
  <si>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</si>
  <si>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</si>
  <si>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</si>
  <si>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</si>
  <si>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</si>
  <si>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</si>
  <si>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</si>
  <si>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</si>
  <si>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</si>
  <si>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</si>
  <si>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</si>
  <si>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</si>
  <si>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</si>
  <si>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</si>
  <si>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</si>
  <si>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</si>
  <si>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</si>
  <si>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</si>
  <si>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</si>
  <si>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</si>
  <si>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</si>
  <si>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</si>
  <si>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</si>
  <si>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</si>
  <si>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</si>
  <si>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</si>
  <si>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</si>
  <si>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</si>
  <si>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</si>
  <si>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</si>
  <si>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</si>
  <si>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</si>
  <si>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</si>
  <si>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</si>
  <si>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</si>
  <si>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</si>
  <si>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</si>
  <si>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</si>
  <si>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</si>
  <si>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</si>
  <si>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</si>
  <si>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</si>
  <si>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</si>
  <si>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</si>
  <si>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</si>
  <si>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</si>
  <si>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</si>
  <si>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</si>
  <si>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</si>
  <si>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</si>
  <si>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</si>
  <si>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</si>
  <si>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</si>
  <si>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</si>
  <si>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</si>
  <si>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</si>
  <si>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</si>
  <si>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</si>
  <si>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</si>
  <si>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</si>
  <si>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</si>
  <si>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</si>
  <si>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</si>
  <si>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</si>
  <si>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</si>
  <si>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</si>
  <si>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</si>
  <si>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</si>
  <si>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</si>
  <si>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</si>
  <si>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</si>
  <si>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</si>
  <si>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</si>
  <si>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</si>
  <si>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</si>
  <si>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</si>
  <si>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</si>
  <si>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</si>
  <si>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</si>
  <si>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</si>
  <si>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</si>
  <si>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</si>
  <si>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</si>
  <si>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</si>
  <si>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</si>
  <si>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</si>
  <si>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</si>
  <si>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</si>
  <si>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</si>
  <si>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</si>
  <si>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</si>
  <si>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</si>
  <si>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</si>
  <si>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</si>
  <si>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</si>
  <si>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</si>
  <si>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</si>
  <si>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</si>
  <si>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</si>
  <si>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</si>
  <si>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</si>
  <si>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</si>
  <si>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</si>
  <si>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</si>
  <si>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</si>
  <si>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</si>
  <si>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</si>
  <si>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</si>
  <si>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</si>
  <si>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</si>
  <si>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</si>
  <si>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</si>
  <si>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</si>
  <si>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</si>
  <si>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</si>
  <si>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</si>
  <si>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</si>
  <si>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</si>
  <si>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</si>
  <si>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</si>
  <si>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</si>
  <si>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</si>
  <si>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</si>
  <si>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</si>
  <si>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</si>
  <si>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</si>
  <si>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</si>
  <si>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</si>
  <si>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</si>
  <si>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</si>
  <si>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</si>
  <si>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</si>
  <si>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</si>
  <si>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</si>
  <si>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</si>
  <si>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</si>
  <si>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</si>
  <si>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</si>
  <si>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</si>
  <si>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</si>
  <si>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</si>
  <si>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</si>
  <si>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</si>
  <si>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</si>
  <si>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</si>
  <si>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</si>
  <si>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</si>
  <si>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</si>
  <si>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</si>
  <si>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</si>
  <si>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</si>
  <si>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</si>
  <si>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</si>
  <si>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</si>
  <si>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</si>
  <si>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</si>
  <si>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</si>
  <si>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</si>
  <si>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</si>
  <si>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</si>
  <si>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</si>
  <si>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</si>
  <si>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</si>
  <si>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</si>
  <si>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</si>
  <si>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</si>
  <si>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</si>
  <si>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</si>
  <si>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</si>
  <si>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</si>
  <si>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</si>
  <si>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</si>
  <si>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</si>
  <si>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</si>
  <si>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</si>
  <si>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</si>
  <si>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</si>
  <si>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</si>
  <si>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</si>
  <si>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</si>
  <si>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</si>
  <si>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</si>
  <si>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</si>
  <si>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</si>
  <si>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</si>
  <si>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</si>
  <si>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</si>
  <si>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</si>
  <si>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</si>
  <si>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</si>
  <si>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</si>
  <si>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</si>
  <si>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</si>
  <si>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</si>
  <si>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</si>
  <si>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</si>
  <si>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</si>
  <si>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</si>
  <si>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</si>
  <si>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</si>
  <si>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</si>
  <si>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</si>
  <si>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</si>
  <si>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</si>
  <si>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</si>
  <si>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</si>
  <si>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</si>
  <si>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</si>
  <si>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</si>
  <si>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</si>
  <si>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</si>
  <si>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</si>
  <si>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</si>
  <si>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</si>
  <si>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</si>
  <si>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</si>
  <si>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</si>
  <si>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</si>
  <si>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</si>
  <si>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</si>
  <si>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</si>
  <si>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</si>
  <si>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</si>
  <si>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</si>
  <si>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</si>
  <si>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</si>
  <si>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</si>
  <si>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</si>
  <si>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</si>
  <si>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</si>
  <si>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</si>
  <si>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</si>
  <si>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</si>
  <si>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</si>
  <si>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</si>
  <si>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</si>
  <si>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</si>
  <si>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</si>
  <si>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</si>
  <si>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</si>
  <si>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</si>
  <si>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</si>
  <si>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</si>
  <si>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</si>
  <si>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</si>
  <si>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</si>
  <si>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</si>
  <si>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</si>
  <si>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</si>
  <si>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</si>
  <si>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</si>
  <si>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</si>
  <si>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</si>
  <si>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</si>
  <si>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</si>
  <si>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</si>
  <si>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</si>
  <si>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</si>
  <si>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</si>
  <si>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</si>
  <si>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</si>
  <si>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</si>
  <si>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</si>
  <si>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</si>
  <si>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</si>
  <si>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</si>
  <si>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</si>
  <si>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</si>
  <si>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</si>
  <si>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</si>
  <si>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</si>
  <si>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</si>
  <si>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</si>
  <si>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</si>
  <si>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</si>
  <si>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</si>
  <si>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</si>
  <si>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</si>
  <si>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</si>
  <si>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</si>
  <si>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</si>
  <si>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</si>
  <si>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</si>
  <si>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</si>
  <si>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</si>
  <si>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</si>
  <si>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</si>
  <si>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</si>
  <si>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</si>
  <si>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</si>
  <si>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</si>
  <si>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</si>
  <si>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</si>
  <si>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</si>
  <si>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</si>
  <si>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</si>
  <si>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</si>
  <si>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</si>
  <si>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</si>
  <si>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</si>
  <si>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</si>
  <si>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</si>
  <si>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</si>
  <si>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</si>
  <si>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</si>
  <si>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</si>
  <si>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</si>
  <si>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</si>
  <si>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</si>
  <si>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</si>
  <si>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</si>
  <si>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</si>
  <si>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</si>
  <si>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</si>
  <si>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</si>
  <si>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</si>
  <si>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</si>
  <si>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</si>
  <si>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</si>
  <si>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</si>
  <si>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</si>
  <si>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</si>
  <si>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</si>
  <si>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</si>
  <si>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</si>
  <si>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</si>
  <si>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</si>
  <si>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</si>
  <si>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</si>
  <si>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</si>
  <si>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</si>
  <si>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</si>
  <si>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</si>
  <si>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</si>
  <si>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</si>
  <si>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</si>
  <si>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</si>
  <si>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</si>
  <si>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</si>
  <si>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</si>
  <si>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</si>
  <si>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</si>
  <si>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</si>
  <si>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</si>
  <si>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</si>
  <si>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</si>
  <si>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</si>
  <si>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</si>
  <si>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</si>
  <si>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</si>
  <si>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</si>
  <si>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</si>
  <si>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</si>
  <si>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</si>
  <si>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</si>
  <si>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</si>
  <si>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</si>
  <si>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</si>
  <si>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</si>
  <si>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</si>
  <si>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</si>
  <si>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</si>
  <si>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</si>
  <si>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</si>
  <si>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</si>
  <si>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</si>
  <si>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</si>
  <si>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</si>
  <si>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</si>
  <si>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</si>
  <si>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</si>
  <si>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</si>
  <si>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</si>
  <si>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</si>
  <si>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</si>
  <si>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</si>
  <si>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</si>
  <si>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</si>
  <si>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</si>
  <si>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</si>
  <si>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</si>
  <si>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</si>
  <si>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</si>
  <si>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</si>
  <si>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</si>
  <si>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</si>
  <si>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</si>
  <si>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</si>
  <si>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</si>
  <si>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</si>
  <si>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</si>
  <si>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</si>
  <si>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</si>
  <si>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</si>
  <si>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</si>
  <si>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</si>
  <si>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</si>
  <si>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</si>
  <si>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</si>
  <si>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</si>
  <si>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</si>
  <si>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</si>
  <si>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</si>
  <si>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</si>
  <si>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</si>
  <si>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</si>
  <si>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</si>
  <si>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</si>
  <si>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</si>
  <si>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</si>
  <si>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</si>
  <si>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</si>
  <si>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</si>
  <si>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</si>
  <si>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</si>
  <si>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</si>
  <si>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</si>
  <si>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</si>
  <si>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</si>
  <si>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</si>
  <si>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</si>
  <si>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</si>
  <si>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</si>
  <si>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</si>
  <si>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</si>
  <si>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</si>
  <si>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</si>
  <si>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</si>
  <si>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</si>
  <si>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</si>
  <si>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</si>
  <si>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</si>
  <si>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</si>
  <si>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</si>
  <si>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</si>
  <si>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</si>
  <si>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</si>
  <si>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</si>
  <si>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</si>
  <si>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</si>
  <si>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</si>
  <si>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</si>
  <si>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</si>
  <si>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</si>
  <si>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</si>
  <si>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</si>
  <si>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</si>
  <si>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</si>
  <si>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</si>
  <si>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</si>
  <si>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</si>
  <si>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</si>
  <si>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</si>
  <si>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</si>
  <si>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</si>
  <si>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</si>
  <si>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</si>
  <si>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</si>
  <si>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</si>
  <si>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</si>
  <si>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</si>
  <si>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</si>
  <si>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</si>
  <si>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</si>
  <si>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</si>
  <si>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</si>
  <si>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</si>
  <si>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</si>
  <si>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</si>
  <si>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</si>
  <si>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</si>
  <si>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</si>
  <si>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</si>
  <si>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</si>
  <si>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</si>
  <si>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</si>
  <si>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</si>
  <si>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</si>
  <si>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</si>
  <si>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</si>
  <si>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</si>
  <si>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</si>
  <si>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</si>
  <si>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</si>
  <si>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</si>
  <si>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</si>
  <si>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</si>
  <si>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</si>
  <si>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</si>
  <si>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</si>
  <si>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</si>
  <si>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</si>
  <si>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</si>
  <si>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</si>
  <si>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</si>
  <si>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</si>
  <si>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</si>
  <si>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</si>
  <si>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</si>
  <si>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</si>
  <si>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</si>
  <si>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</si>
  <si>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</si>
  <si>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</si>
  <si>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</si>
  <si>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</si>
  <si>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</si>
  <si>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</si>
  <si>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</si>
  <si>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</si>
  <si>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</si>
  <si>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</si>
  <si>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</si>
  <si>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</si>
  <si>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</si>
  <si>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</si>
  <si>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</si>
  <si>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</si>
  <si>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</si>
  <si>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</si>
  <si>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</si>
  <si>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</si>
  <si>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</si>
  <si>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</si>
  <si>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</si>
  <si>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</si>
  <si>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</si>
  <si>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</si>
  <si>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</si>
  <si>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</si>
  <si>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</si>
  <si>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</si>
  <si>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</si>
  <si>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</si>
  <si>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</si>
  <si>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</si>
  <si>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</si>
  <si>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</si>
  <si>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</si>
  <si>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</si>
  <si>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</si>
  <si>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</si>
  <si>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</si>
  <si>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</si>
  <si>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</si>
  <si>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</si>
  <si>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</si>
  <si>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</si>
  <si>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</si>
  <si>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</si>
  <si>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</si>
  <si>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</si>
  <si>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</si>
  <si>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</si>
  <si>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</si>
  <si>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</si>
  <si>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</si>
  <si>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</si>
  <si>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</si>
  <si>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</si>
  <si>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</si>
  <si>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</si>
  <si>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</si>
  <si>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</si>
  <si>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</si>
  <si>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</si>
  <si>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</si>
  <si>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</si>
  <si>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</si>
  <si>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</si>
  <si>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</si>
  <si>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</si>
  <si>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</si>
  <si>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</si>
  <si>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</si>
  <si>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</si>
  <si>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</si>
  <si>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</si>
  <si>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</si>
  <si>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</si>
  <si>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</si>
  <si>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</si>
  <si>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</si>
  <si>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</si>
  <si>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</si>
  <si>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</si>
  <si>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</si>
  <si>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</si>
  <si>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</si>
  <si>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</si>
  <si>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</si>
  <si>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</si>
  <si>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</si>
  <si>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</si>
  <si>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</si>
  <si>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</si>
  <si>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</si>
  <si>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</si>
  <si>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</si>
  <si>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</si>
  <si>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</si>
  <si>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</si>
  <si>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</si>
  <si>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</si>
  <si>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</si>
  <si>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</si>
  <si>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</si>
  <si>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</si>
  <si>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</si>
  <si>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</si>
  <si>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</si>
  <si>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</si>
  <si>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</si>
  <si>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</si>
  <si>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</si>
  <si>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</si>
  <si>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</si>
  <si>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</si>
  <si>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</si>
  <si>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</si>
  <si>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</si>
  <si>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</si>
  <si>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</si>
  <si>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</si>
  <si>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</si>
  <si>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</si>
  <si>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</si>
  <si>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</si>
  <si>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</si>
  <si>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</si>
  <si>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</si>
  <si>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</si>
  <si>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</si>
  <si>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</si>
  <si>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</si>
  <si>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</si>
  <si>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</si>
  <si>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</si>
  <si>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</si>
  <si>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</si>
  <si>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</si>
  <si>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</si>
  <si>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</si>
  <si>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</si>
  <si>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</si>
  <si>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</si>
  <si>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</si>
  <si>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</si>
  <si>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</si>
  <si>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</si>
  <si>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</si>
  <si>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</si>
  <si>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</si>
  <si>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</si>
  <si>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</si>
  <si>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</si>
  <si>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</si>
  <si>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</si>
  <si>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</si>
  <si>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</si>
  <si>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</si>
  <si>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</si>
  <si>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</si>
  <si>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</si>
  <si>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</si>
  <si>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</si>
  <si>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</si>
  <si>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</si>
  <si>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</si>
  <si>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</si>
  <si>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</si>
  <si>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</si>
  <si>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</si>
  <si>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</si>
  <si>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</si>
  <si>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</si>
  <si>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</si>
  <si>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</si>
  <si>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</si>
  <si>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</si>
  <si>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</si>
  <si>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</si>
  <si>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</si>
  <si>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</si>
  <si>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</si>
  <si>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</si>
  <si>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</si>
  <si>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</si>
  <si>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</si>
  <si>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</si>
  <si>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</si>
  <si>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</si>
  <si>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</si>
  <si>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</si>
  <si>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</si>
  <si>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</si>
  <si>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</si>
  <si>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</si>
  <si>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</si>
  <si>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</si>
  <si>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</si>
  <si>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</si>
  <si>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</si>
  <si>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</si>
  <si>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</si>
  <si>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</si>
  <si>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</si>
  <si>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</si>
  <si>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</si>
  <si>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</si>
  <si>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</si>
  <si>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</si>
  <si>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</si>
  <si>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</si>
  <si>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</si>
  <si>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</si>
  <si>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</si>
  <si>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</si>
  <si>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</si>
  <si>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</si>
  <si>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</si>
  <si>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</si>
  <si>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</si>
  <si>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</si>
  <si>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</si>
  <si>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</si>
  <si>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</si>
  <si>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</si>
  <si>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</si>
  <si>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</si>
  <si>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</si>
  <si>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</si>
  <si>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</si>
  <si>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</si>
  <si>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</si>
  <si>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</si>
  <si>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</si>
  <si>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</si>
  <si>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</si>
  <si>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</si>
  <si>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</si>
  <si>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</si>
  <si>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</si>
  <si>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</si>
  <si>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</si>
  <si>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</si>
  <si>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</si>
  <si>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</si>
  <si>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</si>
  <si>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</si>
  <si>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</si>
  <si>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</si>
  <si>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</si>
  <si>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</si>
  <si>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</si>
  <si>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</si>
  <si>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</si>
  <si>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</si>
  <si>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</si>
  <si>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</si>
  <si>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</si>
  <si>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</si>
  <si>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</si>
  <si>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</si>
  <si>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</si>
  <si>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</si>
  <si>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</si>
  <si>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</si>
  <si>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</si>
  <si>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</si>
  <si>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</si>
  <si>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</si>
  <si>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</si>
  <si>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</si>
  <si>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</si>
  <si>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</si>
  <si>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</si>
  <si>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</si>
  <si>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</si>
  <si>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</si>
  <si>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</si>
  <si>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</si>
  <si>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</si>
  <si>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</si>
  <si>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</si>
  <si>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</si>
  <si>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</si>
  <si>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</si>
  <si>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</si>
  <si>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</si>
  <si>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</si>
  <si>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</si>
  <si>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</si>
  <si>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</si>
  <si>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</si>
  <si>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</si>
  <si>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</si>
  <si>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</si>
  <si>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</si>
  <si>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</si>
  <si>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</si>
  <si>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</si>
  <si>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</si>
  <si>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</si>
  <si>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</si>
  <si>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</si>
  <si>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</si>
  <si>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</si>
  <si>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</si>
  <si>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</si>
  <si>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</si>
  <si>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</si>
  <si>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</si>
  <si>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</si>
  <si>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</si>
  <si>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</si>
  <si>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</si>
  <si>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</si>
  <si>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</si>
  <si>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</si>
  <si>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</si>
  <si>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</si>
  <si>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</si>
  <si>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</si>
  <si>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</si>
  <si>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</si>
  <si>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</si>
  <si>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</si>
  <si>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</si>
  <si>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</si>
  <si>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</si>
  <si>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</si>
  <si>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</si>
  <si>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</si>
  <si>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</si>
  <si>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</si>
  <si>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</si>
  <si>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</si>
  <si>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</si>
  <si>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</si>
  <si>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</si>
  <si>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</si>
  <si>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</si>
  <si>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</si>
  <si>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</si>
  <si>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</si>
  <si>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</si>
  <si>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</si>
  <si>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</si>
  <si>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</si>
  <si>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</si>
  <si>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</si>
  <si>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</si>
  <si>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</si>
  <si>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</si>
  <si>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</si>
  <si>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</si>
  <si>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</si>
  <si>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</si>
  <si>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</si>
  <si>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</si>
  <si>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</si>
  <si>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</si>
  <si>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</si>
  <si>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</si>
  <si>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</si>
  <si>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</si>
  <si>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</si>
  <si>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</si>
  <si>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</si>
  <si>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</si>
  <si>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</si>
  <si>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</si>
  <si>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</si>
  <si>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</si>
  <si>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</si>
  <si>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</si>
  <si>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</si>
  <si>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</si>
  <si>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</si>
  <si>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</si>
  <si>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</si>
  <si>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</si>
  <si>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</si>
  <si>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</si>
  <si>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</si>
  <si>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</si>
  <si>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</si>
  <si>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</si>
  <si>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</si>
  <si>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</si>
  <si>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</si>
  <si>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</si>
  <si>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</si>
  <si>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</si>
  <si>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</si>
  <si>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</si>
  <si>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</si>
  <si>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</si>
  <si>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</si>
  <si>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</si>
  <si>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</si>
  <si>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</si>
  <si>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</si>
  <si>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</si>
  <si>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</si>
  <si>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</si>
  <si>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</si>
  <si>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</si>
  <si>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</si>
  <si>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</si>
  <si>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</si>
  <si>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</si>
  <si>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</si>
  <si>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</si>
  <si>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</si>
  <si>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</si>
  <si>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</si>
  <si>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</si>
  <si>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</si>
  <si>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</si>
  <si>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</si>
  <si>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</si>
  <si>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</si>
  <si>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</si>
  <si>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</si>
  <si>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</si>
  <si>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</si>
  <si>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</si>
  <si>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</si>
  <si>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</si>
  <si>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</si>
  <si>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</si>
  <si>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</si>
  <si>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</si>
  <si>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</si>
  <si>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</si>
  <si>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</si>
  <si>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</si>
  <si>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</si>
  <si>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</si>
  <si>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</si>
  <si>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</si>
  <si>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</si>
  <si>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</si>
  <si>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</si>
  <si>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</si>
  <si>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</si>
  <si>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</si>
  <si>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</si>
  <si>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</si>
  <si>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</si>
  <si>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</si>
  <si>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</si>
  <si>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</si>
  <si>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</si>
  <si>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</si>
  <si>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</si>
  <si>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</si>
  <si>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</si>
  <si>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</si>
  <si>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</si>
  <si>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</si>
  <si>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</si>
  <si>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</si>
  <si>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</si>
  <si>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</si>
  <si>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</si>
  <si>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</si>
  <si>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</si>
  <si>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</si>
  <si>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</si>
  <si>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</si>
  <si>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</si>
  <si>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</si>
  <si>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</si>
  <si>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</si>
  <si>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</si>
  <si>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</si>
  <si>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</si>
  <si>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</si>
  <si>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</si>
  <si>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</si>
  <si>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</si>
  <si>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</si>
  <si>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</si>
  <si>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</si>
  <si>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</si>
  <si>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</si>
  <si>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</si>
  <si>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</si>
  <si>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</si>
  <si>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</si>
  <si>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</si>
  <si>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</si>
  <si>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</si>
  <si>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</si>
  <si>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</si>
  <si>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</si>
  <si>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</si>
  <si>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</si>
  <si>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</si>
  <si>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</si>
  <si>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</si>
  <si>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</si>
  <si>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</si>
  <si>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</si>
  <si>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</si>
  <si>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</si>
  <si>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</si>
  <si>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</si>
  <si>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</si>
  <si>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</si>
  <si>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</si>
  <si>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</si>
  <si>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</si>
  <si>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</si>
  <si>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</si>
  <si>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</si>
  <si>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</si>
  <si>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</si>
  <si>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</si>
  <si>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</si>
  <si>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</si>
  <si>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</si>
  <si>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</si>
  <si>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</si>
  <si>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</si>
  <si>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</si>
  <si>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</si>
  <si>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</si>
  <si>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</si>
  <si>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</si>
  <si>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</si>
  <si>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</si>
  <si>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</si>
  <si>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</si>
  <si>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</si>
  <si>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</si>
  <si>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</si>
  <si>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</si>
  <si>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</si>
  <si>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</si>
  <si>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</si>
  <si>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</si>
  <si>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</si>
  <si>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</si>
  <si>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</si>
  <si>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</si>
  <si>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</si>
  <si>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</si>
  <si>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</si>
  <si>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</si>
  <si>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</si>
  <si>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</si>
  <si>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</si>
  <si>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</si>
  <si>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</si>
  <si>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</si>
  <si>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</si>
  <si>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</si>
  <si>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</si>
  <si>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</si>
  <si>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</si>
  <si>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</si>
  <si>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</si>
  <si>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</si>
  <si>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</si>
  <si>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</si>
  <si>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</si>
  <si>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</si>
  <si>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</si>
  <si>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</si>
  <si>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</si>
  <si>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</si>
  <si>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</si>
  <si>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</si>
  <si>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</si>
  <si>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</si>
  <si>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</si>
  <si>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</si>
  <si>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</si>
  <si>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</si>
  <si>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</si>
  <si>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</si>
  <si>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</si>
  <si>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</si>
  <si>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</si>
  <si>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</si>
  <si>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</si>
  <si>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</si>
  <si>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</si>
  <si>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</si>
  <si>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</si>
  <si>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</si>
  <si>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</si>
  <si>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</si>
  <si>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</si>
  <si>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</si>
  <si>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</si>
  <si>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</si>
  <si>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</si>
  <si>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</si>
  <si>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</si>
  <si>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</si>
  <si>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</si>
  <si>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</si>
  <si>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</si>
  <si>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</si>
  <si>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</si>
  <si>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</si>
  <si>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</si>
  <si>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</si>
  <si>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</si>
  <si>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</si>
  <si>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</si>
  <si>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</si>
  <si>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</si>
  <si>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</si>
  <si>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</si>
  <si>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</si>
  <si>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</si>
  <si>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</si>
  <si>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</si>
  <si>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</si>
  <si>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</si>
  <si>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</si>
  <si>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</si>
  <si>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</si>
  <si>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</si>
  <si>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</si>
  <si>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</si>
  <si>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</si>
  <si>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</si>
  <si>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</si>
  <si>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</si>
  <si>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</si>
  <si>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</si>
  <si>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</si>
  <si>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</si>
  <si>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</si>
  <si>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</si>
  <si>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</si>
  <si>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</si>
  <si>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</si>
  <si>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</si>
  <si>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</si>
  <si>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</si>
  <si>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</si>
  <si>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</si>
  <si>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</si>
  <si>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</si>
  <si>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</si>
  <si>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</si>
  <si>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</si>
  <si>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</si>
  <si>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</si>
  <si>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</si>
  <si>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</si>
  <si>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</si>
  <si>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</si>
  <si>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</si>
  <si>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</si>
  <si>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</si>
  <si>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</si>
  <si>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</si>
  <si>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</si>
  <si>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</si>
  <si>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</si>
  <si>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</si>
  <si>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</si>
  <si>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</si>
  <si>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</si>
  <si>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</si>
  <si>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</si>
  <si>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</si>
  <si>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</si>
  <si>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</si>
  <si>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</si>
  <si>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</si>
  <si>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</si>
  <si>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</si>
  <si>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</si>
  <si>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</si>
  <si>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</si>
  <si>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</si>
  <si>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</si>
  <si>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</si>
  <si>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</si>
  <si>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</si>
  <si>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</si>
  <si>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</si>
  <si>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</si>
  <si>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</si>
  <si>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</si>
  <si>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</si>
  <si>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</si>
  <si>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</si>
  <si>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</si>
  <si>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</si>
  <si>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</si>
  <si>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</si>
  <si>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</si>
  <si>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</si>
  <si>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</si>
  <si>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</si>
  <si>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</si>
  <si>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</si>
  <si>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</si>
  <si>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</si>
  <si>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</si>
  <si>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</si>
  <si>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</si>
  <si>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</si>
  <si>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</si>
  <si>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</si>
  <si>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</si>
  <si>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</si>
  <si>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</si>
  <si>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</si>
  <si>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</si>
  <si>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</si>
  <si>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</si>
  <si>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</si>
  <si>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</si>
  <si>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</si>
  <si>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</si>
  <si>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</si>
  <si>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</si>
  <si>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</si>
  <si>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</si>
  <si>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</si>
  <si>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</si>
  <si>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</si>
  <si>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</si>
  <si>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</si>
  <si>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</si>
  <si>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</si>
  <si>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</si>
  <si>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</si>
  <si>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</si>
  <si>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</si>
  <si>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</si>
  <si>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</si>
  <si>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</si>
  <si>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</si>
  <si>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</si>
  <si>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</si>
  <si>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</si>
  <si>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</si>
  <si>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</si>
  <si>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</si>
  <si>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</si>
  <si>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</si>
  <si>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</si>
  <si>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</si>
  <si>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</si>
  <si>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</si>
  <si>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</si>
  <si>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</si>
  <si>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</si>
  <si>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</si>
  <si>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</si>
  <si>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</si>
  <si>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</si>
  <si>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</si>
  <si>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</si>
  <si>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</si>
  <si>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</si>
  <si>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</si>
  <si>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</si>
  <si>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</si>
  <si>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</si>
  <si>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</si>
  <si>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</si>
  <si>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</si>
  <si>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</si>
  <si>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</si>
  <si>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</si>
  <si>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</si>
  <si>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</si>
  <si>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</si>
  <si>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</si>
  <si>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</si>
  <si>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</si>
  <si>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</si>
  <si>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</si>
  <si>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</si>
  <si>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</si>
  <si>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</si>
  <si>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</si>
  <si>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</si>
  <si>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</si>
  <si>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</si>
  <si>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</si>
  <si>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</si>
  <si>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</si>
  <si>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</si>
  <si>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</si>
  <si>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</si>
  <si>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</si>
  <si>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</si>
  <si>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</si>
  <si>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</si>
  <si>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</si>
  <si>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</si>
  <si>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</si>
  <si>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</si>
  <si>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</si>
  <si>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</si>
  <si>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</si>
  <si>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</si>
  <si>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</si>
  <si>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</si>
  <si>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</si>
  <si>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</si>
  <si>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</si>
  <si>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</si>
  <si>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</si>
  <si>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</si>
  <si>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</si>
  <si>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</si>
  <si>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</si>
  <si>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</si>
  <si>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</si>
  <si>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</si>
  <si>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</si>
  <si>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</si>
  <si>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</si>
  <si>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</si>
  <si>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</si>
  <si>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</si>
  <si>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</si>
  <si>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</si>
  <si>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</si>
  <si>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</si>
  <si>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</si>
  <si>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</si>
  <si>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</si>
  <si>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</si>
  <si>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</si>
  <si>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</si>
  <si>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</si>
  <si>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</si>
  <si>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</si>
  <si>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</si>
  <si>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</si>
  <si>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</si>
  <si>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</si>
  <si>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</si>
  <si>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</si>
  <si>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</si>
  <si>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</si>
  <si>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</si>
  <si>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</si>
  <si>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</si>
  <si>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</si>
  <si>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</si>
  <si>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</si>
  <si>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</si>
  <si>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</si>
  <si>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</si>
  <si>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</si>
  <si>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</si>
  <si>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</si>
  <si>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</si>
  <si>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</si>
  <si>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</si>
  <si>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</si>
  <si>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</si>
  <si>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</si>
  <si>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</si>
  <si>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</si>
  <si>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</si>
  <si>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</si>
  <si>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</si>
  <si>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</si>
  <si>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</si>
  <si>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</si>
  <si>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</si>
  <si>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</si>
  <si>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</si>
  <si>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</si>
  <si>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</si>
  <si>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</si>
  <si>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</si>
  <si>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</si>
  <si>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</si>
  <si>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</si>
  <si>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</si>
  <si>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</si>
  <si>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</si>
  <si>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</si>
  <si>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</si>
  <si>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</si>
  <si>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</si>
  <si>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</si>
  <si>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</si>
  <si>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</si>
  <si>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</si>
  <si>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</si>
  <si>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</si>
  <si>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</si>
  <si>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</si>
  <si>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</si>
  <si>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</si>
  <si>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</si>
  <si>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</si>
  <si>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</si>
  <si>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</si>
  <si>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</si>
  <si>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</si>
  <si>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</si>
  <si>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</si>
  <si>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</si>
  <si>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</si>
  <si>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</si>
  <si>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</si>
  <si>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</si>
  <si>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</si>
  <si>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</si>
  <si>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</si>
  <si>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</si>
  <si>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</si>
  <si>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</si>
  <si>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</si>
  <si>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</si>
  <si>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</si>
  <si>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</si>
  <si>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</si>
  <si>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</si>
  <si>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</si>
  <si>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</si>
  <si>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</si>
  <si>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</si>
  <si>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</si>
  <si>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</si>
  <si>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</si>
  <si>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</si>
  <si>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</si>
  <si>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</si>
  <si>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</si>
  <si>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</si>
  <si>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</si>
  <si>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</si>
  <si>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</si>
  <si>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</si>
  <si>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</si>
  <si>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</si>
  <si>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</si>
  <si>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</si>
  <si>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</si>
  <si>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</si>
  <si>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</si>
  <si>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</si>
  <si>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</si>
  <si>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</si>
  <si>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</si>
  <si>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</si>
  <si>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</si>
  <si>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</si>
  <si>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</si>
  <si>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</si>
  <si>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</si>
  <si>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</si>
  <si>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</si>
  <si>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</si>
  <si>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</si>
  <si>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</si>
  <si>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</si>
  <si>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</si>
  <si>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</si>
  <si>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</si>
  <si>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</si>
  <si>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</si>
  <si>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</si>
  <si>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</si>
  <si>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</si>
  <si>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</si>
  <si>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</si>
  <si>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</si>
  <si>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</si>
  <si>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</si>
  <si>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</si>
  <si>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</si>
  <si>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</si>
  <si>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</si>
  <si>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</si>
  <si>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</si>
  <si>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</si>
  <si>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</si>
  <si>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</si>
  <si>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</si>
  <si>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</si>
  <si>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</si>
  <si>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</si>
  <si>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</si>
  <si>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</si>
  <si>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</si>
  <si>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</si>
  <si>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</si>
  <si>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</si>
  <si>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</si>
  <si>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</si>
  <si>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</si>
  <si>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</si>
  <si>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</si>
  <si>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</si>
  <si>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</si>
  <si>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</si>
  <si>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</si>
  <si>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</si>
  <si>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</si>
  <si>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</si>
  <si>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</si>
  <si>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</si>
  <si>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</si>
  <si>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</si>
  <si>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</si>
  <si>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</si>
  <si>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</si>
  <si>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</si>
  <si>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</si>
  <si>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</si>
  <si>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</si>
  <si>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</si>
  <si>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</si>
  <si>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</si>
  <si>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</si>
  <si>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</si>
  <si>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</si>
  <si>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</si>
  <si>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</si>
  <si>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</si>
  <si>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</si>
  <si>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</si>
  <si>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</si>
  <si>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</si>
  <si>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</si>
  <si>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</si>
  <si>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</si>
  <si>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</si>
  <si>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</si>
  <si>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</si>
  <si>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</si>
  <si>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</si>
  <si>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</si>
  <si>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</si>
  <si>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</si>
  <si>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</si>
  <si>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</si>
  <si>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</si>
  <si>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</si>
  <si>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</si>
  <si>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</si>
  <si>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</si>
  <si>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</si>
  <si>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</si>
  <si>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</si>
  <si>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</si>
  <si>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</si>
  <si>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</si>
  <si>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</si>
  <si>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</si>
  <si>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</si>
  <si>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</si>
  <si>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</si>
  <si>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</si>
  <si>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</si>
  <si>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</si>
  <si>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</si>
  <si>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</si>
  <si>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</si>
  <si>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</si>
  <si>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</si>
  <si>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</si>
  <si>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</si>
  <si>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</si>
  <si>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</si>
  <si>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</si>
  <si>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</si>
  <si>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</si>
  <si>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</si>
  <si>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</si>
  <si>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</si>
  <si>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</si>
  <si>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</si>
  <si>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</si>
  <si>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</si>
  <si>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</si>
  <si>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</si>
  <si>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</si>
  <si>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</si>
  <si>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</si>
  <si>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</si>
  <si>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</si>
  <si>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</si>
  <si>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</si>
  <si>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</si>
  <si>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</si>
  <si>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</si>
  <si>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</si>
  <si>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</si>
  <si>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</si>
  <si>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</si>
  <si>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</si>
  <si>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</si>
  <si>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</si>
  <si>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</si>
  <si>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</si>
  <si>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</si>
  <si>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</si>
  <si>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</si>
  <si>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</si>
  <si>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</si>
  <si>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</si>
  <si>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</si>
  <si>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</si>
  <si>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</si>
  <si>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</si>
  <si>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</si>
  <si>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</si>
  <si>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</si>
  <si>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</si>
  <si>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</si>
  <si>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</si>
  <si>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</si>
  <si>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</si>
  <si>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</si>
  <si>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</si>
  <si>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</si>
  <si>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</si>
  <si>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</si>
  <si>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</si>
  <si>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</si>
  <si>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</si>
  <si>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</si>
  <si>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</si>
  <si>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</si>
  <si>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</si>
  <si>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</si>
  <si>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</si>
  <si>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</si>
  <si>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</si>
  <si>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</si>
  <si>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</si>
  <si>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</si>
  <si>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</si>
  <si>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</si>
  <si>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</si>
  <si>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</si>
  <si>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</si>
  <si>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</si>
  <si>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</si>
  <si>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</si>
  <si>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</si>
  <si>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</si>
  <si>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</si>
  <si>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</si>
  <si>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</si>
  <si>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</si>
  <si>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</si>
  <si>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</si>
  <si>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</si>
  <si>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</si>
  <si>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</si>
  <si>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</si>
  <si>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</si>
  <si>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</si>
  <si>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</si>
  <si>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</si>
  <si>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</si>
  <si>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</si>
  <si>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</si>
  <si>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</si>
  <si>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</si>
  <si>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</si>
  <si>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</si>
  <si>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</si>
  <si>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</si>
  <si>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</si>
  <si>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</si>
  <si>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</si>
  <si>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</si>
  <si>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</si>
  <si>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</si>
  <si>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</si>
  <si>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</si>
  <si>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</si>
  <si>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</si>
  <si>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</si>
  <si>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</si>
  <si>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</si>
  <si>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</si>
  <si>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</si>
  <si>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</si>
  <si>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</si>
  <si>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</si>
  <si>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</si>
  <si>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</si>
  <si>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</si>
  <si>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</si>
  <si>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</si>
  <si>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</si>
  <si>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</si>
  <si>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</si>
  <si>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</si>
  <si>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</si>
  <si>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</si>
  <si>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</si>
  <si>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</si>
  <si>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</si>
  <si>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</si>
  <si>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</si>
  <si>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</si>
  <si>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</si>
  <si>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</si>
  <si>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</si>
  <si>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</si>
  <si>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</si>
  <si>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</si>
  <si>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</si>
  <si>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</si>
  <si>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</si>
  <si>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</si>
  <si>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</si>
  <si>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</si>
  <si>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</si>
  <si>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</si>
  <si>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</si>
  <si>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</si>
  <si>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</si>
  <si>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</si>
  <si>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</si>
  <si>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</si>
  <si>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</si>
  <si>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</si>
  <si>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</si>
  <si>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</si>
  <si>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</si>
  <si>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</si>
  <si>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</si>
  <si>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</si>
  <si>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</si>
  <si>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</si>
  <si>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</si>
  <si>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</si>
  <si>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</si>
  <si>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</si>
  <si>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</si>
  <si>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</si>
  <si>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</si>
  <si>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</si>
  <si>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</si>
  <si>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</si>
  <si>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</si>
  <si>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</si>
  <si>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</si>
  <si>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</si>
  <si>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</si>
  <si>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</si>
  <si>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</si>
  <si>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</si>
  <si>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</si>
  <si>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</si>
  <si>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</si>
  <si>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</si>
  <si>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</si>
  <si>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</si>
  <si>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</si>
  <si>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</si>
  <si>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</si>
  <si>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</si>
  <si>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</si>
  <si>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</si>
  <si>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</si>
  <si>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</si>
  <si>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</si>
  <si>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</si>
  <si>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</si>
  <si>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</si>
  <si>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</si>
  <si>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</si>
  <si>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</si>
  <si>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</si>
  <si>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</si>
  <si>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</si>
  <si>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</si>
  <si>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</si>
  <si>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</si>
  <si>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</si>
  <si>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</si>
  <si>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</si>
  <si>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</si>
  <si>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</si>
  <si>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</si>
  <si>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</si>
  <si>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</si>
  <si>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</si>
  <si>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</si>
  <si>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</si>
  <si>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</si>
  <si>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</si>
  <si>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</si>
  <si>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</si>
  <si>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</si>
  <si>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</si>
  <si>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</si>
  <si>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</si>
  <si>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</si>
  <si>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</si>
  <si>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</si>
  <si>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</si>
  <si>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</si>
  <si>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</si>
  <si>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</si>
  <si>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</si>
  <si>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</si>
  <si>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</si>
  <si>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</si>
  <si>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</si>
  <si>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</si>
  <si>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</si>
  <si>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</si>
  <si>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</si>
  <si>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</si>
  <si>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</si>
  <si>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</si>
  <si>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</si>
  <si>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</si>
  <si>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</si>
  <si>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</si>
  <si>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</si>
  <si>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</si>
  <si>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</si>
  <si>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</si>
  <si>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</si>
  <si>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</si>
  <si>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</si>
  <si>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</si>
  <si>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</si>
  <si>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</si>
  <si>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</si>
  <si>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</si>
  <si>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</si>
  <si>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</si>
  <si>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</si>
  <si>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</si>
  <si>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</si>
  <si>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</si>
  <si>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</si>
  <si>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</si>
  <si>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</si>
  <si>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</si>
  <si>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</si>
  <si>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</si>
  <si>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</si>
  <si>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</si>
  <si>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</si>
  <si>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</si>
  <si>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</si>
  <si>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</si>
  <si>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</si>
  <si>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</si>
  <si>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</si>
  <si>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</si>
  <si>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</si>
  <si>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</si>
  <si>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</si>
  <si>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</si>
  <si>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</si>
  <si>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</si>
  <si>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</si>
  <si>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</si>
  <si>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</si>
  <si>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</si>
  <si>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</si>
  <si>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</si>
  <si>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</si>
  <si>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</si>
  <si>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</si>
  <si>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</si>
  <si>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</si>
  <si>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</si>
  <si>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</si>
  <si>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</si>
  <si>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</si>
  <si>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</si>
  <si>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</si>
  <si>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</si>
  <si>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</si>
  <si>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</si>
  <si>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</si>
  <si>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</si>
  <si>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</si>
  <si>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</si>
  <si>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</si>
  <si>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</si>
  <si>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</si>
  <si>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</si>
  <si>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</si>
  <si>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</si>
  <si>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</si>
  <si>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</si>
  <si>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</si>
  <si>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</si>
  <si>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</si>
  <si>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</si>
  <si>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</si>
  <si>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</si>
  <si>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</si>
  <si>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</si>
  <si>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</si>
  <si>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</si>
  <si>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</si>
  <si>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</si>
  <si>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</si>
  <si>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</si>
  <si>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</si>
  <si>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</si>
  <si>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</si>
  <si>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</si>
  <si>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</si>
  <si>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</si>
  <si>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</si>
  <si>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</si>
  <si>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</si>
  <si>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</si>
  <si>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</si>
  <si>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</si>
  <si>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</si>
  <si>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</si>
  <si>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</si>
  <si>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</si>
  <si>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</si>
  <si>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</si>
  <si>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</si>
  <si>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</si>
  <si>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</si>
  <si>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</si>
  <si>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</si>
  <si>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</si>
  <si>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</si>
  <si>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</si>
  <si>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</si>
  <si>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</si>
  <si>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</si>
  <si>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</si>
  <si>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</si>
  <si>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</si>
  <si>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</si>
  <si>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</si>
  <si>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</si>
  <si>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</si>
  <si>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</si>
  <si>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</si>
  <si>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</si>
  <si>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</si>
  <si>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</si>
  <si>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</si>
  <si>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</si>
  <si>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</si>
  <si>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</si>
  <si>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</si>
  <si>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</si>
  <si>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</si>
  <si>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</si>
  <si>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</si>
  <si>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</si>
  <si>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</si>
  <si>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</si>
  <si>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</si>
  <si>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</si>
  <si>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</si>
  <si>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</si>
  <si>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</si>
  <si>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</si>
  <si>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</si>
  <si>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</si>
  <si>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</si>
  <si>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</si>
  <si>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</si>
  <si>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</si>
  <si>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</si>
  <si>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</si>
  <si>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</si>
  <si>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</si>
  <si>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</si>
  <si>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</si>
  <si>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</si>
  <si>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</si>
  <si>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</si>
  <si>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</si>
  <si>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</si>
  <si>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</si>
  <si>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</si>
  <si>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</si>
  <si>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</si>
  <si>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</si>
  <si>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</si>
  <si>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</si>
  <si>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</si>
  <si>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</si>
  <si>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</si>
  <si>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</si>
  <si>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</si>
  <si>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</si>
  <si>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</si>
  <si>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</si>
  <si>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</si>
  <si>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</si>
  <si>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</si>
  <si>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</si>
  <si>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</si>
  <si>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</si>
  <si>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</si>
  <si>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</si>
  <si>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</si>
  <si>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</si>
  <si>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</si>
  <si>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</si>
  <si>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</si>
  <si>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</si>
  <si>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</si>
  <si>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</si>
  <si>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</si>
  <si>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</si>
  <si>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</si>
  <si>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</si>
  <si>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</si>
  <si>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</si>
  <si>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</si>
  <si>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</si>
  <si>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</si>
  <si>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</si>
  <si>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</si>
  <si>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</si>
  <si>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</si>
  <si>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</si>
  <si>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</si>
  <si>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</si>
  <si>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</si>
  <si>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</si>
  <si>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</si>
  <si>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</si>
  <si>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</si>
  <si>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</si>
  <si>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</si>
  <si>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</si>
  <si>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</si>
  <si>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</si>
  <si>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</si>
  <si>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</si>
  <si>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</si>
  <si>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</si>
  <si>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</si>
  <si>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</si>
  <si>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</si>
  <si>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</si>
  <si>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</si>
  <si>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</si>
  <si>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</si>
  <si>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</si>
  <si>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</si>
  <si>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</si>
  <si>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</si>
  <si>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</si>
  <si>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</si>
  <si>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</si>
  <si>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</si>
  <si>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</si>
  <si>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</si>
  <si>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</si>
  <si>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</si>
  <si>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</si>
  <si>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</si>
  <si>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</si>
  <si>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</si>
  <si>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</si>
  <si>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</si>
  <si>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</si>
  <si>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</si>
  <si>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</si>
  <si>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</si>
  <si>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</si>
  <si>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</si>
  <si>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</si>
  <si>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</si>
  <si>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</si>
  <si>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</si>
  <si>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</si>
  <si>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</si>
  <si>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</si>
  <si>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</si>
  <si>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</si>
  <si>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</si>
  <si>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</si>
  <si>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</si>
  <si>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</si>
  <si>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</si>
  <si>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</si>
  <si>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</si>
  <si>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</si>
  <si>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</si>
  <si>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</si>
  <si>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</si>
  <si>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</si>
  <si>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</si>
  <si>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</si>
  <si>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</si>
  <si>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</si>
  <si>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</si>
  <si>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</si>
  <si>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</si>
  <si>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</si>
  <si>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</si>
  <si>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</si>
  <si>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</si>
  <si>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</si>
  <si>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</si>
  <si>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</si>
  <si>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</si>
  <si>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</si>
  <si>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</si>
  <si>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</si>
  <si>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</si>
  <si>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</si>
  <si>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</si>
  <si>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</si>
  <si>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</si>
  <si>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</si>
  <si>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</si>
  <si>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</si>
  <si>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</si>
  <si>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</si>
  <si>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</si>
  <si>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</si>
  <si>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</si>
  <si>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</si>
  <si>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</si>
  <si>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</si>
  <si>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</si>
  <si>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</si>
  <si>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</si>
  <si>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</si>
  <si>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</si>
  <si>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</si>
  <si>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</si>
  <si>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</si>
  <si>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</si>
  <si>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</si>
  <si>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</si>
  <si>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</si>
  <si>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</si>
  <si>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</si>
  <si>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</si>
  <si>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</si>
  <si>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</si>
  <si>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</si>
  <si>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</si>
  <si>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</si>
  <si>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</si>
  <si>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</si>
  <si>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</si>
  <si>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</si>
  <si>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</si>
  <si>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</si>
  <si>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</si>
  <si>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</si>
  <si>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</si>
  <si>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</si>
  <si>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</si>
  <si>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</si>
  <si>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</si>
  <si>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</si>
  <si>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</si>
  <si>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</si>
  <si>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</si>
  <si>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</si>
  <si>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</si>
  <si>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</si>
  <si>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</si>
  <si>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</si>
  <si>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</si>
  <si>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</si>
  <si>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</si>
  <si>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</si>
  <si>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</si>
  <si>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</si>
  <si>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</si>
  <si>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</si>
  <si>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</si>
  <si>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</si>
  <si>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</si>
  <si>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</si>
  <si>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</si>
  <si>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</si>
  <si>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</si>
  <si>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</si>
  <si>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</si>
  <si>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</si>
  <si>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</si>
  <si>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</si>
  <si>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</si>
  <si>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</si>
  <si>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</si>
  <si>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</si>
  <si>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</si>
  <si>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</si>
  <si>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</si>
  <si>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</si>
  <si>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</si>
  <si>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</si>
  <si>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</si>
  <si>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</si>
  <si>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</si>
  <si>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</si>
  <si>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</si>
  <si>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</si>
  <si>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</si>
  <si>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</si>
  <si>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</si>
  <si>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</si>
  <si>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</si>
  <si>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</si>
  <si>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</si>
  <si>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</si>
  <si>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</si>
  <si>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</si>
  <si>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</si>
  <si>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</si>
  <si>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</si>
  <si>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</si>
  <si>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</si>
  <si>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</si>
  <si>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</si>
  <si>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</si>
  <si>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</si>
  <si>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</si>
  <si>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</si>
  <si>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</si>
  <si>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</si>
  <si>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</si>
  <si>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</si>
  <si>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</si>
  <si>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</si>
  <si>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</si>
  <si>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</si>
  <si>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</si>
  <si>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</si>
  <si>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</si>
  <si>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</si>
  <si>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</si>
  <si>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</si>
  <si>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</si>
  <si>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</si>
  <si>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</si>
  <si>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</si>
  <si>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</si>
  <si>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</si>
  <si>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</si>
  <si>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</si>
  <si>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</si>
  <si>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</si>
  <si>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</si>
  <si>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</si>
  <si>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</si>
  <si>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</si>
  <si>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</si>
  <si>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</si>
  <si>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</si>
  <si>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</si>
  <si>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</si>
  <si>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</si>
  <si>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</si>
  <si>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</si>
  <si>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</si>
  <si>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</si>
  <si>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</si>
  <si>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</si>
  <si>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</si>
  <si>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</si>
  <si>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</si>
  <si>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</si>
  <si>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</si>
  <si>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</si>
  <si>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</si>
  <si>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</si>
  <si>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</si>
  <si>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</si>
  <si>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</si>
  <si>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</si>
  <si>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</si>
  <si>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</si>
  <si>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</si>
  <si>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</si>
  <si>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</si>
  <si>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</si>
  <si>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</si>
  <si>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</si>
  <si>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</si>
  <si>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</si>
  <si>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</si>
  <si>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</si>
  <si>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</si>
  <si>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</si>
  <si>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</si>
  <si>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</si>
  <si>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</si>
  <si>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</si>
  <si>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</si>
  <si>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</si>
  <si>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</si>
  <si>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</si>
  <si>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</si>
  <si>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</si>
  <si>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</si>
  <si>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</si>
  <si>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</si>
  <si>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</si>
  <si>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</si>
  <si>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</si>
  <si>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</si>
  <si>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</si>
  <si>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</si>
  <si>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</si>
  <si>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</si>
  <si>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</si>
  <si>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</si>
  <si>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</si>
  <si>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</si>
  <si>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</si>
  <si>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</si>
  <si>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</si>
  <si>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</si>
  <si>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</si>
  <si>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</si>
  <si>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</si>
  <si>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</si>
  <si>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</si>
  <si>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</si>
  <si>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</si>
  <si>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</si>
  <si>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</si>
  <si>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</si>
  <si>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</si>
  <si>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</si>
  <si>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</si>
  <si>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</si>
  <si>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</si>
  <si>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</si>
  <si>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</si>
  <si>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</si>
  <si>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</si>
  <si>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</si>
  <si>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</si>
  <si>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</si>
  <si>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</si>
  <si>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</si>
  <si>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</si>
  <si>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</si>
  <si>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</si>
  <si>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</si>
  <si>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</si>
  <si>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</si>
  <si>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</si>
  <si>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</si>
  <si>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</si>
  <si>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</si>
  <si>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</si>
  <si>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</si>
  <si>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</si>
  <si>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</si>
  <si>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</si>
  <si>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</si>
  <si>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</si>
  <si>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</si>
  <si>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</si>
  <si>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</si>
  <si>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</si>
  <si>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</si>
  <si>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</si>
  <si>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</si>
  <si>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</si>
  <si>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</si>
  <si>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</si>
  <si>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</si>
  <si>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</si>
  <si>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</si>
  <si>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</si>
  <si>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</si>
  <si>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</si>
  <si>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</si>
  <si>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</si>
  <si>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</si>
  <si>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</si>
  <si>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</si>
  <si>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</si>
  <si>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</si>
  <si>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</si>
  <si>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</si>
  <si>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</si>
  <si>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</si>
  <si>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</si>
  <si>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</si>
  <si>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</si>
  <si>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</si>
  <si>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</si>
  <si>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</si>
  <si>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</si>
  <si>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</si>
  <si>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</si>
  <si>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</si>
  <si>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</si>
  <si>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</si>
  <si>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</si>
  <si>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</si>
  <si>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</si>
  <si>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</si>
  <si>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</si>
  <si>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</si>
  <si>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</si>
  <si>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</si>
  <si>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</si>
  <si>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</si>
  <si>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</si>
  <si>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</si>
  <si>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</si>
  <si>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</si>
  <si>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</si>
  <si>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</si>
  <si>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</si>
  <si>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</si>
  <si>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</si>
  <si>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</si>
  <si>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</si>
  <si>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</si>
  <si>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</si>
  <si>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</si>
  <si>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</si>
  <si>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</si>
  <si>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</si>
  <si>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</si>
  <si>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</si>
  <si>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</si>
  <si>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</si>
  <si>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</si>
  <si>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</si>
  <si>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</si>
  <si>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</si>
  <si>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</si>
  <si>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</si>
  <si>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</si>
  <si>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</si>
  <si>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</si>
  <si>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</si>
  <si>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</si>
  <si>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</si>
  <si>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</si>
  <si>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</si>
  <si>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</si>
  <si>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</si>
  <si>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</si>
  <si>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</si>
  <si>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</si>
  <si>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</si>
  <si>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</si>
  <si>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</si>
  <si>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</si>
  <si>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</si>
  <si>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</si>
  <si>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</si>
  <si>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</si>
  <si>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</si>
  <si>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</si>
  <si>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</si>
  <si>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</si>
  <si>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</si>
  <si>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</si>
  <si>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</si>
  <si>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</si>
  <si>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</si>
  <si>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</si>
  <si>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</si>
  <si>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</si>
  <si>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</si>
  <si>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</si>
  <si>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</si>
  <si>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</si>
  <si>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</si>
  <si>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</si>
  <si>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</si>
  <si>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</si>
  <si>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</si>
  <si>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</si>
  <si>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</si>
  <si>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</si>
  <si>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</si>
  <si>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</si>
  <si>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</si>
  <si>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</si>
  <si>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</si>
  <si>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</si>
  <si>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</si>
  <si>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</si>
  <si>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</si>
  <si>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</si>
  <si>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</si>
  <si>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</si>
  <si>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</si>
  <si>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</si>
  <si>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</si>
  <si>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</si>
  <si>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</si>
  <si>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</si>
  <si>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</si>
  <si>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</si>
  <si>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</si>
  <si>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</si>
  <si>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</si>
  <si>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</si>
  <si>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</si>
  <si>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</si>
  <si>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</si>
  <si>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</si>
  <si>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</si>
  <si>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</si>
  <si>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</si>
  <si>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</si>
  <si>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</si>
  <si>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</si>
  <si>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</si>
  <si>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</si>
  <si>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</si>
  <si>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</si>
  <si>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</si>
  <si>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</si>
  <si>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</si>
  <si>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</si>
  <si>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</si>
  <si>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</si>
  <si>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</si>
  <si>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</si>
  <si>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</si>
  <si>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</si>
  <si>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</si>
  <si>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</si>
  <si>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</si>
  <si>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</si>
  <si>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</si>
  <si>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</si>
  <si>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</si>
  <si>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</si>
  <si>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</si>
  <si>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</si>
  <si>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</si>
  <si>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</si>
  <si>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</si>
  <si>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</si>
  <si>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</si>
  <si>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</si>
  <si>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</si>
  <si>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</si>
  <si>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</si>
  <si>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</si>
  <si>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</si>
  <si>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</si>
  <si>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</si>
  <si>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</si>
  <si>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</si>
  <si>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</si>
  <si>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</si>
  <si>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</si>
  <si>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</si>
  <si>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</si>
  <si>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</si>
  <si>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</si>
  <si>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</si>
  <si>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</si>
  <si>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</si>
  <si>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</si>
  <si>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</si>
  <si>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</si>
  <si>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</si>
  <si>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</si>
  <si>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</si>
  <si>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</si>
  <si>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</si>
  <si>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</si>
  <si>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</si>
  <si>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</si>
  <si>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</si>
  <si>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</si>
  <si>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</si>
  <si>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</si>
  <si>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</si>
  <si>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</si>
  <si>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</si>
  <si>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</si>
  <si>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</si>
  <si>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</si>
  <si>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</si>
  <si>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</si>
  <si>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</si>
  <si>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</si>
  <si>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</si>
  <si>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</si>
  <si>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</si>
  <si>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</si>
  <si>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</si>
  <si>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</si>
  <si>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</si>
  <si>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</si>
  <si>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</si>
  <si>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</si>
  <si>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</si>
  <si>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</si>
  <si>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</si>
  <si>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</si>
  <si>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</si>
  <si>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</si>
  <si>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</si>
  <si>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</si>
  <si>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</si>
  <si>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</si>
  <si>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</si>
  <si>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</si>
  <si>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</si>
  <si>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</si>
  <si>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</si>
  <si>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</si>
  <si>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</si>
  <si>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</si>
  <si>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</si>
  <si>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</si>
  <si>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</si>
  <si>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</si>
  <si>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</si>
  <si>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</si>
  <si>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</si>
  <si>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</si>
  <si>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</si>
  <si>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</si>
  <si>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</si>
  <si>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</si>
  <si>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</si>
  <si>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</si>
  <si>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</si>
  <si>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</si>
  <si>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</si>
  <si>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</si>
  <si>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</si>
  <si>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</si>
  <si>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</si>
  <si>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</si>
  <si>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</si>
  <si>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</si>
  <si>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</si>
  <si>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</si>
  <si>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</si>
  <si>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</si>
  <si>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</si>
  <si>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</si>
  <si>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</si>
  <si>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</si>
  <si>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</si>
  <si>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</si>
  <si>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</si>
  <si>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</si>
  <si>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</si>
  <si>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</si>
  <si>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</si>
  <si>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</si>
  <si>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</si>
  <si>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</si>
  <si>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</si>
  <si>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</si>
  <si>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</si>
  <si>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</si>
  <si>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</si>
  <si>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</si>
  <si>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</si>
  <si>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</si>
  <si>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</si>
  <si>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</si>
  <si>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</si>
  <si>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</si>
  <si>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</si>
  <si>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</si>
  <si>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</si>
  <si>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</si>
  <si>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</si>
  <si>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</si>
  <si>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</si>
  <si>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</si>
  <si>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</si>
  <si>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</si>
  <si>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</si>
  <si>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</si>
  <si>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</si>
  <si>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</si>
  <si>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</si>
  <si>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</si>
  <si>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</si>
  <si>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</si>
  <si>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</si>
  <si>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</si>
  <si>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</si>
  <si>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</si>
  <si>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</si>
  <si>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</si>
  <si>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</si>
  <si>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</si>
  <si>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</si>
  <si>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</si>
  <si>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</si>
  <si>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</si>
  <si>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</si>
  <si>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</si>
  <si>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</si>
  <si>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</si>
  <si>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</si>
  <si>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</si>
  <si>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</si>
  <si>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</si>
  <si>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</si>
  <si>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</si>
  <si>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</si>
  <si>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</si>
  <si>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</si>
  <si>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</si>
  <si>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</si>
  <si>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</si>
  <si>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</si>
  <si>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</si>
  <si>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</si>
  <si>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</si>
  <si>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</si>
  <si>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</si>
  <si>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</si>
  <si>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</si>
  <si>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</si>
  <si>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</si>
  <si>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</si>
  <si>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</si>
  <si>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</si>
  <si>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</si>
  <si>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</si>
  <si>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</si>
  <si>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</si>
  <si>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</si>
  <si>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</si>
  <si>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</si>
  <si>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</si>
  <si>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</si>
  <si>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</si>
  <si>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</si>
  <si>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</si>
  <si>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</si>
  <si>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</si>
  <si>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</si>
  <si>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</si>
  <si>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</si>
  <si>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</si>
  <si>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</si>
  <si>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</si>
  <si>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</si>
  <si>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</si>
  <si>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</si>
  <si>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</si>
  <si>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</si>
  <si>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</si>
  <si>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</si>
  <si>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</si>
  <si>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</si>
  <si>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</si>
  <si>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</si>
  <si>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</si>
  <si>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</si>
  <si>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</si>
  <si>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</si>
  <si>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</si>
  <si>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</si>
  <si>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</si>
  <si>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</si>
  <si>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</si>
  <si>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</si>
  <si>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</si>
  <si>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</si>
  <si>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</si>
  <si>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</si>
  <si>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</si>
  <si>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</si>
  <si>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</si>
  <si>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</si>
  <si>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</si>
  <si>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</si>
  <si>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</si>
  <si>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</si>
  <si>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</si>
  <si>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</si>
  <si>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</si>
  <si>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</si>
  <si>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</si>
  <si>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</si>
  <si>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</si>
  <si>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</si>
  <si>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</si>
  <si>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</si>
  <si>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</si>
  <si>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</si>
  <si>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</si>
  <si>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</si>
  <si>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</si>
  <si>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</si>
  <si>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</si>
  <si>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</si>
  <si>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</si>
  <si>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</si>
  <si>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</si>
  <si>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</si>
  <si>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</si>
  <si>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</si>
  <si>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</si>
  <si>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</si>
  <si>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</si>
  <si>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</si>
  <si>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</si>
  <si>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</si>
  <si>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</si>
  <si>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</si>
  <si>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</si>
  <si>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</si>
  <si>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</si>
  <si>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</si>
  <si>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</si>
  <si>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</si>
  <si>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</si>
  <si>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</si>
  <si>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</si>
  <si>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</si>
  <si>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</si>
  <si>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</si>
  <si>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</si>
  <si>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</si>
  <si>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</si>
  <si>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</si>
  <si>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</si>
  <si>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</si>
  <si>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</si>
  <si>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</si>
  <si>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</si>
  <si>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</si>
  <si>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</si>
  <si>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</si>
  <si>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</si>
  <si>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</si>
  <si>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</si>
  <si>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</si>
  <si>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</si>
  <si>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</si>
  <si>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</si>
  <si>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</si>
  <si>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</si>
  <si>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</si>
  <si>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</si>
  <si>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</si>
  <si>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</si>
  <si>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</si>
  <si>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</si>
  <si>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</si>
  <si>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</si>
  <si>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</si>
  <si>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</si>
  <si>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</si>
  <si>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</si>
  <si>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</si>
  <si>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</si>
  <si>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</si>
  <si>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</si>
  <si>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</si>
  <si>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</si>
  <si>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</si>
  <si>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</si>
  <si>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</si>
  <si>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</si>
  <si>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</si>
  <si>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</si>
  <si>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</si>
  <si>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</si>
  <si>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</si>
  <si>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</si>
  <si>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</si>
  <si>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</si>
  <si>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</si>
  <si>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</si>
  <si>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</si>
  <si>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</si>
  <si>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</si>
  <si>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</si>
  <si>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</si>
  <si>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</si>
  <si>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</si>
  <si>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</si>
  <si>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</si>
  <si>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</si>
  <si>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</si>
  <si>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</si>
  <si>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</si>
  <si>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</si>
  <si>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</si>
  <si>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</si>
  <si>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</si>
  <si>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</si>
  <si>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</si>
  <si>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</si>
  <si>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</si>
  <si>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</si>
  <si>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</si>
  <si>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</si>
  <si>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</si>
  <si>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</si>
  <si>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</si>
  <si>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</si>
  <si>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</si>
  <si>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</si>
  <si>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</si>
  <si>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</si>
  <si>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</si>
  <si>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</si>
  <si>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</si>
  <si>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</si>
  <si>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</si>
  <si>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</si>
  <si>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</si>
  <si>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</si>
  <si>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</si>
  <si>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</si>
  <si>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</si>
  <si>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</si>
  <si>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</si>
  <si>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</si>
  <si>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</si>
  <si>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</si>
  <si>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</si>
  <si>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</si>
  <si>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</si>
  <si>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</si>
  <si>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</si>
  <si>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</si>
  <si>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</si>
  <si>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</si>
  <si>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</si>
  <si>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</si>
  <si>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</si>
  <si>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</si>
  <si>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</si>
  <si>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</si>
  <si>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</si>
  <si>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</si>
  <si>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</si>
  <si>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</si>
  <si>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</si>
  <si>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</si>
  <si>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</si>
  <si>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</si>
  <si>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</si>
  <si>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</si>
  <si>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</si>
  <si>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</si>
  <si>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</si>
  <si>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</si>
  <si>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</si>
  <si>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</si>
  <si>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</si>
  <si>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</si>
  <si>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</si>
  <si>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</si>
  <si>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</si>
  <si>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</si>
  <si>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</si>
  <si>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</si>
  <si>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</si>
  <si>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</si>
  <si>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</si>
  <si>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</si>
  <si>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</si>
  <si>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</si>
  <si>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</si>
  <si>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</si>
  <si>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</si>
  <si>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</si>
  <si>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</si>
  <si>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</si>
  <si>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</si>
  <si>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</si>
  <si>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</si>
  <si>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</si>
  <si>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</si>
  <si>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</si>
  <si>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</si>
  <si>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</si>
  <si>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</si>
  <si>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</si>
  <si>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</si>
  <si>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</si>
  <si>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</si>
  <si>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</si>
  <si>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</si>
  <si>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</si>
  <si>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</si>
  <si>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</si>
  <si>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</si>
  <si>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</si>
  <si>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</si>
  <si>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</si>
  <si>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</si>
  <si>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</si>
  <si>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</si>
  <si>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</si>
  <si>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</si>
  <si>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</si>
  <si>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</si>
  <si>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</si>
  <si>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</si>
  <si>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</si>
  <si>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</si>
  <si>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</si>
  <si>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</si>
  <si>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</si>
  <si>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</si>
  <si>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</si>
  <si>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</si>
  <si>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</si>
  <si>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</si>
  <si>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</si>
  <si>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</si>
  <si>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</si>
  <si>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</si>
  <si>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</si>
  <si>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</si>
  <si>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</si>
  <si>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</si>
  <si>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</si>
  <si>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</si>
  <si>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</si>
  <si>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</si>
  <si>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</si>
  <si>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</si>
  <si>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</si>
  <si>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</si>
  <si>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</si>
  <si>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</si>
  <si>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</si>
  <si>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</si>
  <si>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</si>
  <si>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</si>
  <si>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</si>
  <si>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</si>
  <si>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</si>
  <si>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</si>
  <si>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</si>
  <si>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</si>
  <si>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</si>
  <si>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</si>
  <si>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</si>
  <si>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</si>
  <si>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</si>
  <si>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</si>
  <si>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</si>
  <si>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</si>
  <si>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</si>
  <si>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</si>
  <si>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</si>
  <si>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</si>
  <si>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</si>
  <si>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</si>
  <si>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</si>
  <si>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</si>
  <si>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</si>
  <si>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</si>
  <si>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</si>
  <si>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</si>
  <si>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</si>
  <si>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</si>
  <si>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</si>
  <si>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</si>
  <si>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</si>
  <si>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</si>
  <si>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</si>
  <si>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</si>
  <si>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</si>
  <si>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</si>
  <si>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</si>
  <si>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</si>
  <si>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</si>
  <si>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</si>
  <si>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</si>
  <si>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</si>
  <si>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</si>
  <si>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</si>
  <si>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</si>
  <si>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</si>
  <si>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</si>
  <si>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</si>
  <si>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</si>
  <si>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</si>
  <si>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</si>
  <si>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</si>
  <si>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</si>
  <si>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</si>
  <si>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</si>
  <si>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</si>
  <si>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</si>
  <si>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</si>
  <si>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</si>
  <si>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</si>
  <si>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</si>
  <si>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</si>
  <si>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</si>
  <si>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</si>
  <si>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</si>
  <si>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</si>
  <si>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</si>
  <si>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</si>
  <si>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</si>
  <si>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</si>
  <si>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</si>
  <si>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</si>
  <si>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</si>
  <si>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</si>
  <si>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</si>
  <si>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</si>
  <si>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</si>
  <si>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</si>
  <si>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</si>
  <si>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</si>
  <si>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</si>
  <si>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</si>
  <si>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</si>
  <si>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</si>
  <si>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</si>
  <si>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</si>
  <si>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</si>
  <si>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</si>
  <si>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</si>
  <si>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</si>
  <si>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</si>
  <si>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</si>
  <si>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</si>
  <si>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</si>
  <si>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</si>
  <si>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</si>
  <si>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</si>
  <si>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</si>
  <si>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</si>
  <si>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</si>
  <si>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</si>
  <si>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</si>
  <si>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</si>
  <si>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</si>
  <si>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</si>
  <si>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</si>
  <si>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</si>
  <si>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</si>
  <si>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</si>
  <si>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</si>
  <si>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</si>
  <si>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</si>
  <si>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</si>
  <si>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</si>
  <si>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</si>
  <si>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</si>
  <si>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</si>
  <si>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</si>
  <si>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</si>
  <si>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</si>
  <si>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</si>
  <si>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</si>
  <si>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</si>
  <si>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</si>
  <si>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</si>
  <si>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</si>
  <si>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</si>
  <si>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</si>
  <si>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</si>
  <si>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</si>
  <si>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</si>
  <si>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</si>
  <si>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</si>
  <si>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</si>
  <si>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</si>
  <si>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</si>
  <si>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</si>
  <si>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</si>
  <si>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</si>
  <si>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</si>
  <si>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</si>
  <si>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</si>
  <si>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</si>
  <si>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</si>
  <si>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</si>
  <si>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</si>
  <si>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</si>
  <si>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</si>
  <si>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</si>
  <si>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</si>
  <si>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</si>
  <si>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</si>
  <si>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</si>
  <si>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</si>
  <si>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</si>
  <si>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</si>
  <si>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</si>
  <si>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</si>
  <si>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</si>
  <si>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</si>
  <si>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</si>
  <si>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</si>
  <si>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</si>
  <si>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</si>
  <si>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</si>
  <si>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</si>
  <si>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</si>
  <si>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</si>
  <si>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</si>
  <si>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</si>
  <si>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</si>
  <si>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</si>
  <si>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</si>
  <si>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</si>
  <si>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</si>
  <si>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</si>
  <si>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</si>
  <si>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</si>
  <si>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</si>
  <si>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</si>
  <si>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</si>
  <si>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</si>
  <si>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</si>
  <si>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</si>
  <si>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</si>
  <si>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</si>
  <si>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</si>
  <si>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</si>
  <si>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</si>
  <si>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</si>
  <si>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</si>
  <si>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</si>
  <si>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</si>
  <si>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</si>
  <si>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</si>
  <si>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</si>
  <si>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</si>
  <si>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</si>
  <si>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</si>
  <si>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</si>
  <si>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</si>
  <si>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</si>
  <si>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</si>
  <si>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</si>
  <si>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</si>
  <si>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</si>
  <si>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</si>
  <si>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</si>
  <si>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</si>
  <si>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</si>
  <si>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</si>
  <si>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</si>
  <si>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</si>
  <si>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</si>
  <si>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</si>
  <si>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</si>
  <si>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</si>
  <si>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</si>
  <si>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</si>
  <si>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</si>
  <si>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</si>
  <si>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</si>
  <si>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</si>
  <si>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</si>
  <si>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</si>
  <si>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</si>
  <si>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</si>
  <si>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</si>
  <si>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</si>
  <si>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</si>
  <si>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</si>
  <si>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</si>
  <si>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</si>
  <si>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</si>
  <si>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</si>
  <si>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</si>
  <si>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</si>
  <si>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</si>
  <si>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</si>
  <si>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</si>
  <si>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</si>
  <si>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</si>
  <si>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</si>
  <si>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</si>
  <si>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</si>
  <si>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</si>
  <si>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</si>
  <si>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</si>
  <si>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</si>
  <si>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</si>
  <si>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</si>
  <si>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</si>
  <si>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</si>
  <si>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</si>
  <si>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</si>
  <si>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</si>
  <si>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</si>
  <si>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</si>
  <si>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</si>
  <si>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</si>
  <si>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</si>
  <si>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</si>
  <si>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</si>
  <si>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</si>
  <si>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</si>
  <si>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</si>
  <si>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</si>
  <si>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</si>
  <si>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</si>
  <si>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</si>
  <si>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</si>
  <si>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</si>
  <si>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</si>
  <si>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</si>
  <si>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</si>
  <si>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</si>
  <si>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</si>
  <si>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</si>
  <si>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</si>
  <si>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</si>
  <si>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</si>
  <si>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</si>
  <si>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</si>
  <si>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</si>
  <si>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</si>
  <si>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</si>
  <si>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</si>
  <si>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</si>
  <si>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</si>
  <si>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</si>
  <si>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</si>
  <si>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</si>
  <si>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</si>
  <si>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</si>
  <si>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</si>
  <si>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</si>
  <si>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</si>
  <si>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</si>
  <si>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</si>
  <si>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</si>
  <si>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</si>
  <si>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</si>
  <si>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</si>
  <si>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</si>
  <si>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</si>
  <si>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</si>
  <si>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</si>
  <si>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</si>
  <si>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</si>
  <si>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</si>
  <si>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</si>
  <si>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</si>
  <si>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</si>
  <si>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</si>
  <si>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</si>
  <si>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</si>
  <si>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</si>
  <si>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</si>
  <si>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</si>
  <si>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</si>
  <si>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</si>
  <si>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</si>
  <si>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</si>
  <si>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</si>
  <si>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</si>
  <si>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</si>
  <si>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</si>
  <si>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</si>
  <si>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</si>
  <si>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</si>
  <si>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</si>
  <si>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</si>
  <si>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</si>
  <si>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</si>
  <si>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</si>
  <si>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</si>
  <si>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</si>
  <si>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</si>
  <si>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</si>
  <si>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</si>
  <si>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</si>
  <si>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</si>
  <si>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</si>
  <si>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</si>
  <si>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</si>
  <si>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</si>
  <si>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</si>
  <si>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</si>
  <si>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</si>
  <si>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</si>
  <si>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</si>
  <si>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</si>
  <si>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</si>
  <si>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</si>
  <si>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</si>
  <si>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</si>
  <si>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</si>
  <si>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</si>
  <si>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</si>
  <si>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</si>
  <si>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</si>
  <si>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</si>
  <si>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</si>
  <si>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</si>
  <si>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</si>
  <si>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</si>
  <si>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</si>
  <si>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</si>
  <si>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</si>
  <si>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</si>
  <si>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</si>
  <si>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</si>
  <si>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</si>
  <si>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</si>
  <si>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</si>
  <si>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</si>
  <si>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</si>
  <si>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</si>
  <si>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</si>
  <si>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</si>
  <si>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</si>
  <si>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</si>
  <si>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</si>
  <si>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</si>
  <si>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</si>
  <si>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</si>
  <si>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</si>
  <si>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</si>
  <si>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</si>
  <si>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</si>
  <si>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</si>
  <si>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</si>
  <si>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</si>
  <si>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</si>
  <si>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</si>
  <si>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</si>
  <si>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</si>
  <si>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</si>
  <si>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</si>
  <si>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</si>
  <si>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</si>
  <si>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</si>
  <si>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</si>
  <si>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</si>
  <si>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</si>
  <si>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</si>
  <si>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</si>
  <si>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</si>
  <si>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</si>
  <si>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</si>
  <si>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</si>
  <si>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</si>
  <si>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</si>
  <si>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</si>
  <si>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</si>
  <si>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</si>
  <si>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</si>
  <si>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</si>
  <si>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</si>
  <si>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</si>
  <si>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</si>
  <si>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</si>
  <si>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</si>
  <si>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</si>
  <si>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</si>
  <si>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</si>
  <si>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</si>
  <si>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</si>
  <si>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</si>
  <si>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</si>
  <si>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</si>
  <si>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</si>
  <si>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</si>
  <si>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</si>
  <si>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</si>
  <si>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</si>
  <si>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</si>
  <si>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</si>
  <si>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</si>
  <si>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</si>
  <si>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</si>
  <si>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</si>
  <si>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</si>
  <si>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</si>
  <si>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</si>
  <si>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</si>
  <si>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</si>
  <si>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</si>
  <si>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</si>
  <si>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</si>
  <si>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</si>
  <si>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</si>
  <si>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</si>
  <si>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</si>
  <si>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</si>
  <si>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</si>
  <si>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</si>
  <si>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</si>
  <si>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</si>
  <si>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</si>
  <si>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</si>
  <si>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</si>
  <si>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</si>
  <si>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</si>
  <si>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</si>
  <si>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</si>
  <si>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</si>
  <si>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</si>
  <si>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</si>
  <si>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</si>
  <si>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</si>
  <si>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</si>
  <si>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</si>
  <si>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</si>
  <si>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</si>
  <si>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</si>
  <si>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</si>
  <si>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</si>
  <si>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</si>
  <si>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</si>
  <si>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</si>
  <si>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</si>
  <si>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</si>
  <si>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</si>
  <si>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</si>
  <si>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</si>
  <si>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</si>
  <si>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</si>
  <si>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</si>
  <si>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</si>
  <si>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</si>
  <si>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</si>
  <si>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</si>
  <si>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</si>
  <si>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</si>
  <si>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</si>
  <si>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</si>
  <si>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</si>
  <si>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</si>
  <si>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</si>
  <si>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</si>
  <si>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</si>
  <si>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</si>
  <si>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</si>
  <si>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</si>
  <si>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</si>
  <si>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</si>
  <si>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</si>
  <si>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</si>
  <si>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</si>
  <si>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</si>
  <si>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</si>
  <si>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</si>
  <si>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</si>
  <si>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</si>
  <si>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</si>
  <si>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</si>
  <si>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</si>
  <si>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</si>
  <si>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</si>
  <si>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</si>
  <si>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</si>
  <si>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</si>
  <si>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</si>
  <si>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</si>
  <si>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</si>
  <si>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</si>
  <si>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</si>
  <si>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</si>
  <si>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</si>
  <si>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</si>
  <si>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</si>
  <si>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</si>
  <si>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</si>
  <si>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</si>
  <si>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</si>
  <si>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</si>
  <si>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</si>
  <si>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</si>
  <si>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</si>
  <si>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</si>
  <si>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</si>
  <si>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</si>
  <si>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</si>
  <si>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</si>
  <si>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</si>
  <si>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</si>
  <si>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</si>
  <si>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</si>
  <si>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</si>
  <si>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</si>
  <si>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</si>
  <si>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</si>
  <si>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</si>
  <si>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</si>
  <si>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</si>
  <si>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</si>
  <si>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</si>
  <si>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</si>
  <si>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</si>
  <si>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</si>
  <si>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</si>
  <si>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</si>
  <si>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</si>
  <si>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</si>
  <si>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</si>
  <si>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</si>
  <si>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</si>
  <si>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</si>
  <si>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</si>
  <si>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</si>
  <si>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</si>
  <si>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</si>
  <si>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</si>
  <si>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</si>
  <si>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</si>
  <si>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</si>
  <si>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</si>
  <si>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</si>
  <si>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</si>
  <si>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</si>
  <si>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</si>
  <si>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</si>
  <si>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</si>
  <si>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</si>
  <si>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</si>
  <si>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</si>
  <si>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</si>
  <si>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</si>
  <si>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</si>
  <si>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</si>
  <si>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</si>
  <si>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</si>
  <si>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</si>
  <si>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</si>
  <si>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</si>
  <si>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</si>
  <si>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</si>
  <si>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</si>
  <si>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</si>
  <si>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</si>
  <si>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</si>
  <si>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</si>
  <si>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</si>
  <si>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</si>
  <si>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</si>
  <si>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</si>
  <si>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</si>
  <si>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</si>
  <si>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</si>
  <si>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</si>
  <si>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</si>
  <si>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</si>
  <si>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</si>
  <si>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</si>
  <si>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</si>
  <si>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</si>
  <si>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</si>
  <si>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</si>
  <si>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</si>
  <si>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</si>
  <si>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</si>
  <si>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</si>
  <si>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</si>
  <si>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</si>
  <si>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</si>
  <si>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</si>
  <si>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</si>
  <si>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</si>
  <si>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</si>
  <si>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</si>
  <si>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</si>
  <si>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</si>
  <si>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</si>
  <si>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</si>
  <si>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</si>
  <si>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</si>
  <si>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</si>
  <si>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</si>
  <si>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</si>
  <si>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</si>
  <si>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</si>
  <si>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</si>
  <si>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</si>
  <si>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</si>
  <si>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</si>
  <si>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</si>
  <si>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</si>
  <si>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</si>
  <si>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</si>
  <si>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</si>
  <si>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</si>
  <si>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</si>
  <si>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</si>
  <si>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</si>
  <si>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</si>
  <si>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</si>
  <si>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</si>
  <si>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</si>
  <si>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</si>
  <si>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</si>
  <si>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</si>
  <si>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</si>
  <si>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</si>
  <si>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</si>
  <si>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</si>
  <si>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</si>
  <si>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</si>
  <si>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</si>
  <si>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</si>
  <si>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</si>
  <si>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</si>
  <si>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</si>
  <si>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</si>
  <si>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</si>
  <si>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</si>
  <si>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</si>
  <si>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</si>
  <si>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</si>
  <si>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</si>
  <si>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</si>
  <si>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</si>
  <si>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</si>
  <si>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</si>
  <si>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</si>
  <si>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</si>
  <si>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</si>
  <si>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</si>
  <si>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</si>
  <si>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</si>
  <si>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</si>
  <si>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</si>
  <si>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</si>
  <si>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</si>
  <si>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</si>
  <si>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</si>
  <si>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</si>
  <si>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</si>
  <si>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</si>
  <si>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</si>
  <si>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</si>
  <si>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</si>
  <si>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</si>
  <si>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</si>
  <si>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</si>
  <si>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</si>
  <si>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</si>
  <si>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</si>
  <si>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</si>
  <si>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</si>
  <si>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</si>
  <si>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</si>
  <si>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</si>
  <si>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</si>
  <si>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</si>
  <si>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</si>
  <si>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</si>
  <si>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</si>
  <si>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</si>
  <si>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</si>
  <si>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</si>
  <si>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</si>
  <si>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</si>
  <si>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</si>
  <si>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</si>
  <si>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</si>
  <si>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</si>
  <si>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</si>
  <si>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</si>
  <si>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</si>
  <si>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</si>
  <si>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</si>
  <si>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</si>
  <si>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</si>
  <si>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</si>
  <si>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</si>
  <si>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</si>
  <si>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</si>
  <si>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</si>
  <si>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</si>
  <si>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</si>
  <si>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</si>
  <si>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</si>
  <si>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</si>
  <si>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</si>
  <si>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</si>
  <si>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</si>
  <si>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</si>
  <si>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</si>
  <si>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</si>
  <si>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</si>
  <si>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</si>
  <si>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</si>
  <si>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</si>
  <si>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</si>
  <si>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</si>
  <si>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</si>
  <si>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</si>
  <si>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</si>
  <si>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</si>
  <si>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</si>
  <si>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</si>
  <si>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</si>
  <si>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</si>
  <si>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</si>
  <si>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</si>
  <si>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</si>
  <si>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</si>
  <si>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</si>
  <si>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</si>
  <si>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</si>
  <si>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</si>
  <si>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</si>
  <si>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</si>
  <si>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</si>
  <si>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</si>
  <si>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</si>
  <si>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</si>
  <si>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</si>
  <si>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</si>
  <si>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</si>
  <si>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</si>
  <si>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</si>
  <si>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</si>
  <si>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</si>
  <si>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</si>
  <si>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</si>
  <si>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</si>
  <si>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</si>
  <si>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</si>
  <si>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</si>
  <si>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</si>
  <si>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</si>
  <si>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</si>
  <si>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</si>
  <si>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</si>
  <si>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</si>
  <si>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</si>
  <si>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</si>
  <si>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</si>
  <si>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</si>
  <si>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</si>
  <si>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</si>
  <si>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</si>
  <si>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</si>
  <si>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</si>
  <si>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</si>
  <si>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</si>
  <si>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</si>
  <si>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</si>
  <si>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</si>
  <si>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</si>
  <si>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</si>
  <si>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</si>
  <si>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</si>
  <si>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</si>
  <si>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</si>
  <si>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</si>
  <si>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</si>
  <si>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</si>
  <si>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</si>
  <si>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</si>
  <si>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</si>
  <si>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</si>
  <si>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</si>
  <si>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</si>
  <si>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</si>
  <si>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</si>
  <si>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</si>
  <si>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</si>
  <si>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</si>
  <si>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</si>
  <si>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</si>
  <si>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</si>
  <si>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</si>
  <si>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</si>
  <si>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</si>
  <si>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</si>
  <si>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</si>
  <si>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</si>
  <si>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</si>
  <si>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</si>
  <si>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</si>
  <si>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</si>
  <si>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</si>
  <si>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</si>
  <si>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</si>
  <si>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</si>
  <si>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</si>
  <si>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</si>
  <si>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</si>
  <si>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</si>
  <si>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</si>
  <si>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</si>
  <si>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</si>
  <si>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</si>
  <si>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</si>
  <si>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</si>
  <si>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</si>
  <si>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</si>
  <si>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</si>
  <si>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</si>
  <si>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</si>
  <si>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</si>
  <si>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</si>
  <si>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</si>
  <si>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</si>
  <si>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</si>
  <si>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</si>
  <si>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</si>
  <si>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</si>
  <si>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</si>
  <si>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</si>
  <si>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</si>
  <si>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</si>
  <si>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</si>
  <si>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</si>
  <si>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</si>
  <si>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</si>
  <si>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</si>
  <si>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</si>
  <si>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</si>
  <si>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</si>
  <si>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</si>
  <si>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</si>
  <si>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</si>
  <si>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</si>
  <si>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</si>
  <si>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</si>
  <si>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</si>
  <si>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</si>
  <si>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</si>
  <si>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</si>
  <si>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</si>
  <si>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</si>
  <si>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</si>
  <si>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</si>
  <si>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</si>
  <si>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</si>
  <si>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</si>
  <si>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</si>
  <si>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</si>
  <si>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</si>
  <si>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</si>
  <si>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</si>
  <si>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</si>
  <si>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</si>
  <si>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</si>
  <si>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</si>
  <si>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</si>
  <si>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</si>
  <si>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</si>
  <si>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</si>
  <si>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</si>
  <si>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</si>
  <si>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</si>
  <si>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</si>
  <si>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</si>
  <si>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</si>
  <si>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</si>
  <si>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</si>
  <si>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</si>
  <si>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</si>
  <si>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</si>
  <si>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</si>
  <si>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</si>
  <si>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</si>
  <si>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</si>
  <si>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</si>
  <si>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</si>
  <si>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</si>
  <si>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</si>
  <si>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</si>
  <si>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</si>
  <si>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</si>
  <si>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</si>
  <si>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</si>
  <si>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</si>
  <si>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</si>
  <si>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</si>
  <si>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</si>
  <si>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</si>
  <si>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</si>
  <si>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</si>
  <si>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</si>
  <si>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</si>
  <si>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</si>
  <si>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</si>
  <si>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</si>
  <si>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</si>
  <si>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</si>
  <si>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</si>
  <si>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</si>
  <si>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</si>
  <si>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</si>
  <si>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</si>
  <si>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</si>
  <si>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</si>
  <si>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</si>
  <si>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</si>
  <si>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</si>
  <si>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</si>
  <si>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</si>
  <si>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</si>
  <si>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</si>
  <si>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</si>
  <si>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</si>
  <si>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</si>
  <si>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</si>
  <si>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</si>
  <si>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</si>
  <si>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</si>
  <si>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</si>
  <si>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</si>
  <si>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</si>
  <si>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</si>
  <si>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</si>
  <si>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</si>
  <si>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</si>
  <si>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</si>
  <si>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</si>
  <si>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</si>
  <si>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</si>
  <si>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</si>
  <si>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</si>
  <si>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</si>
  <si>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</si>
  <si>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</si>
  <si>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</si>
  <si>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</si>
  <si>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</si>
  <si>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</si>
  <si>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</si>
  <si>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</si>
  <si>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</si>
  <si>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</si>
  <si>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</si>
  <si>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</si>
  <si>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</si>
  <si>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</si>
  <si>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</si>
  <si>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</si>
  <si>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</si>
  <si>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</si>
  <si>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</si>
  <si>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</si>
  <si>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</si>
  <si>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</si>
  <si>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</si>
  <si>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</si>
  <si>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</si>
  <si>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</si>
  <si>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</si>
  <si>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</si>
  <si>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</si>
  <si>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</si>
  <si>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</si>
  <si>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</si>
  <si>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</si>
  <si>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</si>
  <si>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</si>
  <si>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</si>
  <si>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</si>
  <si>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</si>
  <si>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</si>
  <si>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</si>
  <si>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</si>
  <si>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</si>
  <si>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</si>
  <si>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</si>
  <si>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</si>
  <si>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</si>
  <si>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</si>
  <si>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</si>
  <si>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</si>
  <si>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</si>
  <si>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</si>
  <si>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</si>
  <si>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</si>
  <si>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</si>
  <si>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</si>
  <si>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</si>
  <si>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</si>
  <si>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</si>
  <si>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</si>
  <si>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</si>
  <si>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</si>
  <si>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</si>
  <si>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</si>
  <si>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</si>
  <si>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</si>
  <si>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</si>
  <si>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</si>
  <si>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</si>
  <si>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</si>
  <si>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</si>
  <si>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</si>
  <si>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</si>
  <si>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</si>
  <si>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</si>
  <si>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</si>
  <si>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</si>
  <si>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</si>
  <si>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</si>
  <si>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</si>
  <si>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</si>
  <si>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</si>
  <si>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</si>
  <si>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</si>
  <si>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</si>
  <si>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</si>
  <si>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</si>
  <si>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</si>
  <si>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</si>
  <si>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</si>
  <si>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</si>
  <si>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</si>
  <si>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</si>
  <si>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</si>
  <si>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</si>
  <si>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</si>
  <si>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</si>
  <si>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</si>
  <si>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</si>
  <si>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</si>
  <si>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</si>
  <si>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</si>
  <si>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</si>
  <si>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</si>
  <si>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</si>
  <si>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</si>
  <si>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</si>
  <si>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</si>
  <si>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</si>
  <si>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</si>
  <si>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</si>
  <si>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</si>
  <si>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</si>
  <si>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</si>
  <si>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</si>
  <si>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</si>
  <si>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</si>
  <si>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</si>
  <si>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</si>
  <si>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</si>
  <si>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</si>
  <si>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</si>
  <si>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</si>
  <si>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</si>
  <si>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</si>
  <si>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</si>
  <si>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</si>
  <si>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</si>
  <si>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</si>
  <si>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</si>
  <si>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</si>
  <si>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</si>
  <si>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</si>
  <si>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</si>
  <si>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</si>
  <si>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</si>
  <si>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</si>
  <si>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</si>
  <si>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</si>
  <si>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</si>
  <si>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</si>
  <si>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</si>
  <si>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</si>
  <si>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</si>
  <si>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</si>
  <si>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</si>
  <si>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</si>
  <si>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</si>
  <si>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</si>
  <si>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</si>
  <si>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</si>
  <si>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</si>
  <si>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</si>
  <si>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</si>
  <si>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</si>
  <si>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</si>
  <si>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</si>
  <si>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</si>
  <si>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</si>
  <si>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</si>
  <si>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</si>
  <si>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</si>
  <si>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</si>
  <si>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</si>
  <si>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</si>
  <si>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</si>
  <si>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</si>
  <si>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</si>
  <si>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</si>
  <si>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</si>
  <si>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</si>
  <si>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</si>
  <si>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</si>
  <si>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</si>
  <si>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</si>
  <si>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</si>
  <si>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</si>
  <si>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</si>
  <si>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</si>
  <si>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</si>
  <si>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</si>
  <si>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</si>
  <si>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</si>
  <si>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</si>
  <si>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</si>
  <si>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</si>
  <si>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</si>
  <si>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</si>
  <si>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</si>
  <si>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</si>
  <si>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</si>
  <si>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</si>
  <si>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</si>
  <si>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</si>
  <si>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</si>
  <si>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</si>
  <si>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</si>
  <si>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</si>
  <si>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</si>
  <si>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</si>
  <si>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</si>
  <si>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</si>
  <si>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</si>
  <si>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</si>
  <si>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</si>
  <si>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</si>
  <si>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</si>
  <si>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</si>
  <si>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</si>
  <si>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</si>
  <si>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</si>
  <si>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</si>
  <si>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</si>
  <si>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</si>
  <si>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</si>
  <si>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</si>
  <si>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</si>
  <si>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</si>
  <si>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</si>
  <si>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</si>
  <si>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</si>
  <si>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</si>
  <si>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</si>
  <si>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</si>
  <si>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</si>
  <si>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</si>
  <si>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</si>
  <si>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</si>
  <si>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</si>
  <si>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</si>
  <si>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</si>
  <si>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</si>
  <si>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</si>
  <si>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</si>
  <si>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</si>
  <si>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</si>
  <si>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</si>
  <si>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</si>
  <si>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</si>
  <si>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</si>
  <si>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</si>
  <si>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</si>
  <si>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</si>
  <si>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</si>
  <si>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</si>
  <si>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</si>
  <si>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</si>
  <si>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</si>
  <si>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</si>
  <si>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</si>
  <si>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</si>
  <si>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</si>
  <si>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</si>
  <si>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</si>
  <si>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</si>
  <si>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</si>
  <si>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</si>
  <si>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</si>
  <si>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</si>
  <si>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</si>
  <si>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</si>
  <si>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</si>
  <si>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</si>
  <si>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</si>
  <si>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</si>
  <si>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</si>
  <si>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</si>
  <si>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</si>
  <si>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</si>
  <si>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</si>
  <si>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</si>
  <si>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</si>
  <si>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</si>
  <si>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</si>
  <si>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</si>
  <si>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</si>
  <si>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</si>
  <si>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</si>
  <si>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</si>
  <si>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</si>
  <si>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</si>
  <si>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</si>
  <si>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</si>
  <si>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</si>
  <si>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</si>
  <si>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</si>
  <si>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</si>
  <si>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</si>
  <si>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</si>
  <si>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</si>
  <si>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</si>
  <si>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</si>
  <si>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</si>
  <si>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</si>
  <si>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</si>
  <si>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</si>
  <si>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</si>
  <si>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</si>
  <si>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</si>
  <si>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</si>
  <si>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</si>
  <si>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</si>
  <si>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</si>
  <si>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</si>
  <si>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</si>
  <si>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</si>
  <si>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</si>
  <si>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</si>
  <si>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</si>
  <si>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</si>
  <si>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</si>
  <si>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</si>
  <si>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</si>
  <si>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</si>
  <si>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</si>
  <si>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</si>
  <si>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</si>
  <si>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</si>
  <si>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</si>
  <si>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</si>
  <si>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</si>
  <si>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</si>
  <si>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</si>
  <si>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</si>
  <si>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</si>
  <si>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</si>
  <si>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</si>
  <si>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</si>
  <si>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</si>
  <si>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</si>
  <si>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</si>
  <si>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</si>
  <si>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</si>
  <si>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</si>
  <si>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</si>
  <si>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</si>
  <si>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</si>
  <si>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</si>
  <si>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</si>
  <si>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</si>
  <si>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</si>
  <si>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</si>
  <si>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</si>
  <si>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</si>
  <si>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</si>
  <si>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</si>
  <si>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</si>
  <si>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</si>
  <si>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</si>
  <si>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</si>
  <si>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</si>
  <si>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</si>
  <si>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</si>
  <si>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</si>
  <si>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</si>
  <si>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</si>
  <si>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</si>
  <si>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</si>
  <si>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</si>
  <si>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</si>
  <si>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</si>
  <si>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</si>
  <si>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</si>
  <si>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</si>
  <si>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</si>
  <si>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</si>
  <si>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</si>
  <si>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</si>
  <si>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</si>
  <si>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</si>
  <si>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</si>
  <si>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</si>
  <si>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</si>
  <si>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</si>
  <si>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</si>
  <si>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</si>
  <si>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</si>
  <si>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</si>
  <si>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</si>
  <si>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</si>
  <si>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</si>
  <si>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</si>
  <si>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</si>
  <si>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</si>
  <si>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</si>
  <si>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</si>
  <si>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</si>
  <si>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</si>
  <si>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</si>
  <si>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</si>
  <si>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</si>
  <si>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</si>
  <si>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</si>
  <si>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</si>
  <si>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</si>
  <si>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</si>
  <si>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</si>
  <si>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</si>
  <si>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</si>
  <si>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</si>
  <si>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</si>
  <si>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</si>
  <si>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</si>
  <si>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</si>
  <si>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</si>
  <si>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</si>
  <si>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</si>
  <si>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</si>
  <si>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</si>
  <si>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</si>
  <si>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</si>
  <si>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</si>
  <si>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</si>
  <si>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</si>
  <si>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</si>
  <si>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</si>
  <si>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</si>
  <si>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</si>
  <si>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</si>
  <si>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</si>
  <si>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</si>
  <si>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</si>
  <si>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</si>
  <si>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</si>
  <si>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</si>
  <si>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</si>
  <si>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</si>
  <si>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</si>
  <si>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</si>
  <si>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</si>
  <si>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</si>
  <si>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</si>
  <si>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</si>
  <si>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</si>
  <si>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</si>
  <si>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</si>
  <si>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</si>
  <si>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</si>
  <si>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</si>
  <si>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</si>
  <si>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</si>
  <si>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</si>
  <si>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</si>
  <si>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</si>
  <si>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</si>
  <si>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</si>
  <si>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</si>
  <si>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</si>
  <si>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</si>
  <si>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</si>
  <si>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</si>
  <si>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</si>
  <si>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</si>
  <si>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</si>
  <si>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</si>
  <si>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</si>
  <si>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</si>
  <si>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</si>
  <si>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</si>
  <si>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</si>
  <si>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</si>
  <si>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</si>
  <si>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</si>
  <si>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</si>
  <si>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</si>
  <si>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</si>
  <si>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</si>
  <si>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</si>
  <si>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</si>
  <si>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</si>
  <si>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</si>
  <si>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</si>
  <si>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</si>
  <si>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</si>
  <si>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</si>
  <si>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</si>
  <si>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</si>
  <si>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</si>
  <si>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</si>
  <si>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</si>
  <si>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</si>
  <si>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</si>
  <si>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</si>
  <si>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</si>
  <si>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</si>
  <si>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</si>
  <si>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</si>
  <si>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</si>
  <si>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</si>
  <si>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</si>
  <si>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</si>
  <si>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</si>
  <si>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</si>
  <si>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</si>
  <si>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</si>
  <si>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</si>
  <si>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</si>
  <si>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</si>
  <si>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</si>
  <si>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</si>
  <si>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</si>
  <si>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</si>
  <si>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</si>
  <si>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</si>
  <si>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</si>
  <si>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</si>
  <si>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</si>
  <si>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</si>
  <si>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</si>
  <si>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</si>
  <si>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</si>
  <si>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</si>
  <si>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</si>
  <si>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</si>
  <si>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</si>
  <si>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</si>
  <si>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</si>
  <si>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</si>
  <si>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</si>
  <si>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</si>
  <si>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</si>
  <si>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</si>
  <si>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</si>
  <si>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</si>
  <si>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</si>
  <si>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</si>
  <si>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</si>
  <si>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</si>
  <si>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</si>
  <si>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</si>
  <si>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</si>
  <si>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</si>
  <si>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</si>
  <si>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</si>
  <si>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</si>
  <si>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</si>
  <si>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</si>
  <si>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</si>
  <si>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</si>
  <si>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</si>
  <si>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</si>
  <si>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</si>
  <si>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</si>
  <si>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</si>
  <si>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</si>
  <si>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</si>
  <si>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</si>
  <si>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</si>
  <si>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</si>
  <si>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</si>
  <si>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</si>
  <si>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</si>
  <si>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</si>
  <si>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</si>
  <si>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</si>
  <si>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</si>
  <si>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</si>
  <si>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</si>
  <si>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</si>
  <si>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</si>
  <si>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</si>
  <si>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</si>
  <si>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</si>
  <si>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</si>
  <si>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</si>
  <si>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</si>
  <si>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</si>
  <si>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</si>
  <si>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</si>
  <si>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</si>
  <si>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</si>
  <si>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</si>
  <si>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</si>
  <si>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</si>
  <si>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</si>
  <si>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</si>
  <si>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</si>
  <si>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</si>
  <si>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</si>
  <si>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</si>
  <si>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</si>
  <si>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</si>
  <si>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</si>
  <si>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</si>
  <si>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</si>
  <si>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</si>
  <si>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</si>
  <si>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</si>
  <si>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</si>
  <si>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</si>
  <si>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</si>
  <si>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</si>
  <si>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</si>
  <si>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</si>
  <si>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</si>
  <si>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</si>
  <si>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</si>
  <si>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</si>
  <si>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</si>
  <si>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</si>
  <si>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</si>
  <si>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</si>
  <si>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</si>
  <si>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</si>
  <si>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</si>
  <si>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</si>
  <si>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</si>
  <si>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</si>
  <si>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</si>
  <si>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</si>
  <si>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</si>
  <si>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</si>
  <si>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</si>
  <si>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</si>
  <si>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</si>
  <si>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</si>
  <si>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</si>
  <si>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</si>
  <si>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</si>
  <si>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</si>
  <si>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</si>
  <si>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</si>
  <si>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</si>
  <si>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</si>
  <si>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</si>
  <si>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</si>
  <si>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</si>
  <si>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</si>
  <si>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</si>
  <si>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</si>
  <si>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</si>
  <si>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</si>
  <si>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</si>
  <si>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</si>
  <si>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</si>
  <si>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</si>
  <si>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</si>
  <si>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</si>
  <si>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</si>
  <si>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</si>
  <si>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</si>
  <si>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</si>
  <si>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</si>
  <si>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</si>
  <si>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</si>
  <si>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</si>
  <si>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</si>
  <si>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</si>
  <si>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</si>
  <si>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</si>
  <si>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</si>
  <si>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</si>
  <si>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</si>
  <si>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</si>
  <si>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</si>
  <si>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</si>
  <si>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</si>
  <si>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</si>
  <si>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</si>
  <si>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</si>
  <si>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</si>
  <si>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</si>
  <si>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</si>
  <si>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</si>
  <si>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</si>
  <si>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</si>
  <si>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</si>
  <si>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</si>
  <si>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</si>
  <si>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</si>
  <si>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</si>
  <si>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</si>
  <si>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</si>
  <si>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</si>
  <si>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</si>
  <si>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</si>
  <si>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</si>
  <si>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</si>
  <si>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</si>
  <si>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</si>
  <si>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</si>
  <si>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</si>
  <si>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</si>
  <si>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</si>
  <si>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</si>
  <si>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</si>
  <si>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</si>
  <si>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</si>
  <si>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</si>
  <si>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</si>
  <si>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</si>
  <si>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</si>
  <si>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</si>
  <si>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</si>
  <si>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</si>
  <si>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</si>
  <si>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</si>
  <si>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</si>
  <si>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</si>
  <si>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</si>
  <si>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</si>
  <si>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</si>
  <si>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</si>
  <si>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</si>
  <si>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</si>
  <si>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</si>
  <si>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</si>
  <si>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</si>
  <si>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</si>
  <si>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</si>
  <si>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</si>
  <si>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</si>
  <si>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</si>
  <si>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</si>
  <si>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</si>
  <si>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</si>
  <si>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</si>
  <si>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</si>
  <si>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</si>
  <si>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</si>
  <si>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</si>
  <si>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</si>
  <si>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</si>
  <si>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</si>
  <si>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</si>
  <si>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</si>
  <si>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</si>
  <si>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</si>
  <si>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</si>
  <si>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</si>
  <si>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</si>
  <si>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</si>
  <si>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</si>
  <si>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</si>
  <si>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</si>
  <si>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</si>
  <si>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</si>
  <si>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</si>
  <si>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</si>
  <si>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</si>
  <si>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</si>
  <si>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</si>
  <si>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</si>
  <si>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</si>
  <si>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</si>
  <si>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</si>
  <si>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</si>
  <si>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</si>
  <si>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</si>
  <si>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</si>
  <si>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</si>
  <si>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</si>
  <si>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</si>
  <si>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</si>
  <si>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</si>
  <si>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</si>
  <si>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</si>
  <si>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</si>
  <si>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</si>
  <si>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</si>
  <si>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</si>
  <si>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</si>
  <si>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</si>
  <si>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</si>
  <si>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</si>
  <si>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</si>
  <si>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</si>
  <si>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</si>
  <si>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</si>
  <si>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</si>
  <si>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</si>
  <si>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</si>
  <si>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</si>
  <si>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</si>
  <si>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</si>
  <si>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</si>
  <si>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</si>
  <si>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</si>
  <si>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</si>
  <si>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</si>
  <si>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</si>
  <si>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</si>
  <si>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</si>
  <si>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</si>
  <si>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</si>
  <si>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</si>
  <si>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</si>
  <si>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</si>
  <si>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</si>
  <si>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</si>
  <si>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</si>
  <si>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</si>
  <si>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</si>
  <si>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</si>
  <si>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</si>
  <si>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</si>
  <si>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</si>
  <si>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</si>
  <si>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</si>
  <si>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</si>
  <si>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</si>
  <si>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</si>
  <si>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</si>
  <si>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</si>
  <si>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</si>
  <si>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</si>
  <si>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</si>
  <si>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</si>
  <si>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</si>
  <si>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</si>
  <si>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</si>
  <si>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</si>
  <si>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</si>
  <si>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</si>
  <si>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</si>
  <si>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</si>
  <si>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</si>
  <si>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</si>
  <si>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</si>
  <si>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</si>
  <si>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</si>
  <si>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</si>
  <si>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</si>
  <si>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</si>
  <si>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</si>
  <si>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</si>
  <si>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</si>
  <si>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</si>
  <si>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</si>
  <si>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</si>
  <si>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</si>
  <si>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</si>
  <si>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</si>
  <si>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</si>
  <si>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</si>
  <si>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</si>
  <si>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</si>
  <si>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</si>
  <si>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</si>
  <si>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</si>
  <si>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</si>
  <si>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</si>
  <si>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</si>
  <si>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</si>
  <si>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</si>
  <si>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</si>
  <si>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</si>
  <si>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</si>
  <si>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</si>
  <si>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</si>
  <si>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</si>
  <si>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</si>
  <si>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</si>
  <si>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</si>
  <si>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</si>
  <si>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</si>
  <si>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</si>
  <si>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</si>
  <si>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</si>
  <si>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</si>
  <si>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</si>
  <si>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</si>
  <si>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</si>
  <si>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</si>
  <si>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</si>
  <si>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</si>
  <si>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</si>
  <si>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</si>
  <si>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</si>
  <si>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</si>
  <si>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</si>
  <si>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</si>
  <si>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</si>
  <si>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</si>
  <si>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</si>
  <si>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</si>
  <si>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</si>
  <si>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</si>
  <si>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</si>
  <si>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</si>
  <si>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</si>
  <si>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</si>
  <si>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</si>
  <si>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</si>
  <si>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</si>
  <si>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</si>
  <si>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</si>
  <si>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</si>
  <si>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</si>
  <si>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</si>
  <si>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</si>
  <si>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</si>
  <si>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</si>
  <si>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</si>
  <si>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</si>
  <si>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</si>
  <si>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</si>
  <si>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</si>
  <si>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</si>
  <si>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</si>
  <si>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</si>
  <si>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</si>
  <si>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</si>
  <si>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</si>
  <si>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</si>
  <si>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</si>
  <si>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</si>
  <si>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</si>
  <si>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</si>
  <si>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</si>
  <si>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</si>
  <si>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</si>
  <si>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</si>
  <si>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</si>
  <si>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</si>
  <si>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</si>
  <si>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</si>
  <si>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</si>
  <si>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</si>
  <si>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</si>
  <si>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</si>
  <si>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</si>
  <si>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</si>
  <si>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</si>
  <si>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</si>
  <si>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</si>
  <si>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</si>
  <si>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</si>
  <si>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</si>
  <si>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</si>
  <si>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</si>
  <si>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</si>
  <si>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</si>
  <si>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</si>
  <si>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</si>
  <si>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</si>
  <si>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</si>
  <si>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</si>
  <si>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</si>
  <si>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</si>
  <si>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</si>
  <si>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</si>
  <si>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</si>
  <si>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</si>
  <si>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</si>
  <si>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</si>
  <si>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</si>
  <si>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</si>
  <si>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</si>
  <si>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</si>
  <si>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</si>
  <si>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</si>
  <si>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</si>
  <si>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</si>
  <si>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</si>
  <si>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</si>
  <si>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</si>
  <si>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</si>
  <si>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</si>
  <si>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</si>
  <si>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</si>
  <si>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</si>
  <si>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</si>
  <si>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</si>
  <si>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</si>
  <si>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</si>
  <si>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</si>
  <si>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</si>
  <si>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</si>
  <si>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</si>
  <si>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</si>
  <si>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</si>
  <si>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</si>
  <si>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</si>
  <si>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</si>
  <si>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</si>
  <si>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</si>
  <si>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</si>
  <si>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</si>
  <si>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</si>
  <si>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</si>
  <si>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</si>
  <si>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</si>
  <si>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</si>
  <si>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</si>
  <si>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</si>
  <si>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</si>
  <si>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</si>
  <si>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</si>
  <si>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</si>
  <si>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</si>
  <si>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</si>
  <si>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</si>
  <si>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</si>
  <si>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</si>
  <si>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</si>
  <si>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</si>
  <si>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</si>
  <si>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</si>
  <si>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</si>
  <si>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</si>
  <si>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</si>
  <si>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</si>
  <si>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</si>
  <si>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</si>
  <si>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</si>
  <si>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</si>
  <si>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</si>
  <si>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</si>
  <si>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</si>
  <si>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</si>
  <si>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</si>
  <si>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</si>
  <si>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</si>
  <si>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</si>
  <si>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</si>
  <si>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</si>
  <si>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</si>
  <si>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</si>
  <si>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</si>
  <si>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</si>
  <si>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</si>
  <si>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</si>
  <si>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</si>
  <si>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</si>
  <si>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</si>
  <si>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</si>
  <si>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</si>
  <si>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</si>
  <si>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</si>
  <si>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</si>
  <si>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</si>
  <si>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</si>
  <si>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</si>
  <si>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</si>
  <si>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</si>
  <si>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</si>
  <si>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</si>
  <si>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</si>
  <si>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</si>
  <si>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</si>
  <si>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</si>
  <si>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</si>
  <si>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</si>
  <si>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</si>
  <si>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</si>
  <si>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</si>
  <si>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</si>
  <si>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</si>
  <si>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</si>
  <si>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</si>
  <si>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</si>
  <si>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</si>
  <si>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</si>
  <si>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</si>
  <si>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</si>
  <si>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</si>
  <si>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</si>
  <si>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</si>
  <si>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</si>
  <si>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</si>
  <si>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</si>
  <si>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</si>
  <si>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</si>
  <si>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</si>
  <si>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</si>
  <si>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</si>
  <si>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</si>
  <si>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</si>
  <si>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</si>
  <si>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</si>
  <si>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</si>
  <si>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</si>
  <si>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</si>
  <si>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</si>
  <si>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</si>
  <si>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</si>
  <si>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</si>
  <si>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</si>
  <si>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</si>
  <si>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</si>
  <si>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</si>
  <si>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</si>
  <si>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</si>
  <si>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</si>
  <si>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</si>
  <si>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</si>
  <si>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</si>
  <si>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</si>
  <si>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</si>
  <si>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</si>
  <si>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</si>
  <si>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</si>
  <si>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</si>
  <si>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</si>
  <si>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</si>
  <si>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</si>
  <si>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</si>
  <si>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</si>
  <si>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</si>
  <si>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</si>
  <si>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</si>
  <si>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</si>
  <si>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</si>
  <si>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</si>
  <si>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</si>
  <si>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</si>
  <si>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</si>
  <si>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</si>
  <si>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</si>
  <si>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</si>
  <si>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</si>
  <si>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</si>
  <si>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</si>
  <si>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</si>
  <si>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</si>
  <si>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</si>
  <si>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</si>
  <si>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</si>
  <si>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</si>
  <si>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</si>
  <si>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</si>
  <si>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</si>
  <si>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</si>
  <si>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</si>
  <si>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</si>
  <si>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</si>
  <si>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</si>
  <si>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</si>
  <si>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</si>
  <si>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</si>
  <si>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</si>
  <si>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</si>
  <si>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</si>
  <si>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</si>
  <si>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</si>
  <si>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</si>
  <si>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</si>
  <si>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</si>
  <si>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</si>
  <si>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</si>
  <si>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</si>
  <si>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</si>
  <si>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</si>
  <si>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</si>
  <si>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</si>
  <si>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</si>
  <si>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</si>
  <si>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</si>
  <si>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</si>
  <si>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</si>
  <si>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</si>
  <si>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</si>
  <si>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</si>
  <si>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</si>
  <si>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</si>
  <si>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</si>
  <si>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</si>
  <si>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</si>
  <si>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</si>
  <si>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</si>
  <si>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</si>
  <si>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</si>
  <si>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</si>
  <si>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</si>
  <si>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</si>
  <si>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</si>
  <si>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</si>
  <si>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</si>
  <si>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</si>
  <si>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</si>
  <si>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</si>
  <si>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</si>
  <si>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</si>
  <si>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</si>
  <si>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</si>
  <si>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</si>
  <si>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</si>
  <si>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</si>
  <si>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</si>
  <si>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</si>
  <si>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</si>
  <si>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</si>
  <si>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</si>
  <si>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</si>
  <si>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</si>
  <si>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</si>
  <si>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</si>
  <si>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</si>
  <si>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</si>
  <si>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</si>
  <si>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</si>
  <si>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</si>
  <si>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</si>
  <si>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</si>
  <si>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</si>
  <si>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</si>
  <si>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</si>
  <si>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</si>
  <si>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</si>
  <si>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</si>
  <si>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</si>
  <si>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</si>
  <si>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</si>
  <si>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</si>
  <si>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</si>
  <si>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</si>
  <si>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</si>
  <si>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</si>
  <si>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</si>
  <si>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</si>
  <si>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</si>
  <si>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</si>
  <si>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</si>
  <si>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</si>
  <si>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</si>
  <si>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</si>
  <si>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</si>
  <si>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</si>
  <si>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</si>
  <si>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</si>
  <si>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</si>
  <si>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</si>
  <si>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</si>
  <si>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</si>
  <si>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</si>
  <si>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</si>
  <si>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</si>
  <si>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</si>
  <si>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</si>
  <si>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</si>
  <si>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</si>
  <si>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</si>
  <si>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</si>
  <si>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</si>
  <si>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</si>
  <si>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</si>
  <si>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</si>
  <si>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</si>
  <si>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</si>
  <si>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</si>
  <si>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</si>
  <si>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</si>
  <si>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</si>
  <si>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</si>
  <si>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</si>
  <si>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</si>
  <si>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</si>
  <si>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</si>
  <si>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</si>
  <si>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</si>
  <si>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</si>
  <si>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</si>
  <si>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</si>
  <si>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</si>
  <si>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</si>
  <si>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</si>
  <si>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</si>
  <si>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</si>
  <si>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</si>
  <si>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</si>
  <si>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</si>
  <si>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</si>
  <si>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</si>
  <si>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</si>
  <si>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</si>
  <si>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</si>
  <si>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</si>
  <si>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</si>
  <si>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</si>
  <si>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</si>
  <si>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</si>
  <si>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</si>
  <si>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</si>
  <si>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</si>
  <si>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</si>
  <si>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</si>
  <si>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</si>
  <si>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</si>
  <si>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</si>
  <si>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</si>
  <si>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</si>
  <si>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</si>
  <si>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</si>
  <si>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</si>
  <si>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</si>
  <si>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</si>
  <si>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</si>
  <si>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</si>
  <si>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</si>
  <si>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</si>
  <si>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</si>
  <si>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</si>
  <si>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</si>
  <si>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</si>
  <si>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</si>
  <si>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</si>
  <si>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</si>
  <si>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</si>
  <si>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</si>
  <si>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</si>
  <si>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</si>
  <si>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</si>
  <si>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</si>
  <si>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</si>
  <si>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</si>
  <si>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</si>
  <si>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</si>
  <si>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</si>
  <si>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</si>
  <si>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</si>
  <si>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</si>
  <si>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</si>
  <si>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</si>
  <si>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</si>
  <si>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</si>
  <si>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</si>
  <si>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</si>
  <si>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</si>
  <si>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</si>
  <si>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</si>
  <si>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</si>
  <si>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</si>
  <si>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</si>
  <si>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</si>
  <si>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</si>
  <si>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</si>
  <si>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</si>
  <si>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</si>
  <si>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</si>
  <si>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</si>
  <si>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</si>
  <si>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</si>
  <si>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</si>
  <si>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</si>
  <si>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</si>
  <si>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</si>
  <si>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</si>
  <si>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</si>
  <si>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</si>
  <si>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</si>
  <si>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</si>
  <si>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</si>
  <si>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</si>
  <si>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</si>
  <si>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</si>
  <si>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</si>
  <si>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</si>
  <si>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</si>
  <si>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</si>
  <si>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</si>
  <si>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</si>
  <si>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</si>
  <si>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</si>
  <si>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</si>
  <si>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</si>
  <si>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</si>
  <si>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</si>
  <si>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</si>
  <si>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</si>
  <si>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</si>
  <si>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</si>
  <si>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</si>
  <si>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</si>
  <si>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</si>
  <si>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</si>
  <si>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</si>
  <si>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</si>
  <si>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</si>
  <si>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</si>
  <si>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</si>
  <si>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</si>
  <si>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</si>
  <si>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</si>
  <si>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</si>
  <si>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</si>
  <si>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</si>
  <si>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</si>
  <si>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</si>
  <si>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</si>
  <si>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</si>
  <si>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</si>
  <si>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</si>
  <si>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</si>
  <si>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</si>
  <si>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</si>
  <si>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</si>
  <si>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</si>
  <si>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</si>
  <si>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</si>
  <si>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</si>
  <si>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</si>
  <si>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</si>
  <si>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</si>
  <si>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</si>
  <si>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</si>
  <si>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</si>
  <si>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</si>
  <si>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</si>
  <si>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</si>
  <si>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</si>
  <si>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</si>
  <si>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</si>
  <si>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</si>
  <si>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</si>
  <si>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</si>
  <si>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</si>
  <si>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</si>
  <si>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</si>
  <si>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</si>
  <si>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</si>
  <si>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</si>
  <si>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</si>
  <si>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</si>
  <si>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</si>
  <si>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</si>
  <si>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</si>
  <si>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</si>
  <si>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</si>
  <si>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</si>
  <si>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</si>
  <si>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</si>
  <si>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</si>
  <si>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</si>
  <si>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</si>
  <si>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</si>
  <si>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</si>
  <si>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</si>
  <si>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</si>
  <si>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</si>
  <si>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</si>
  <si>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</si>
  <si>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</si>
  <si>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</si>
  <si>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</si>
  <si>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</si>
  <si>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</si>
  <si>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</si>
  <si>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</si>
  <si>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</si>
  <si>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</si>
  <si>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</si>
  <si>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</si>
  <si>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</si>
  <si>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</si>
  <si>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</si>
  <si>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</si>
  <si>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</si>
  <si>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</si>
  <si>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</si>
  <si>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</si>
  <si>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</si>
  <si>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</si>
  <si>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</si>
  <si>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</si>
  <si>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</si>
  <si>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</si>
  <si>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</si>
  <si>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</si>
  <si>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</si>
  <si>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</si>
  <si>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</si>
  <si>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</si>
  <si>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</si>
  <si>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</si>
  <si>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</si>
  <si>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</si>
  <si>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</si>
  <si>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</si>
  <si>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</si>
  <si>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</si>
  <si>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</si>
  <si>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</si>
  <si>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</si>
  <si>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</si>
  <si>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</si>
  <si>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</si>
  <si>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</si>
  <si>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</si>
  <si>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</si>
  <si>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</si>
  <si>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</si>
  <si>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</si>
  <si>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</si>
  <si>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</si>
  <si>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</si>
  <si>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</si>
  <si>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</si>
  <si>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</si>
  <si>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</si>
  <si>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</si>
  <si>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</si>
  <si>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</si>
  <si>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</si>
  <si>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</si>
  <si>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</si>
  <si>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</si>
  <si>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</si>
  <si>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</si>
  <si>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</si>
  <si>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</si>
  <si>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</si>
  <si>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</si>
  <si>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</si>
  <si>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</si>
  <si>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</si>
  <si>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</si>
  <si>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</si>
  <si>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</si>
  <si>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</si>
  <si>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</si>
  <si>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</si>
  <si>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</si>
  <si>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</si>
  <si>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</si>
  <si>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</si>
  <si>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</si>
  <si>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</si>
  <si>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</si>
  <si>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</si>
  <si>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</si>
  <si>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</si>
  <si>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</si>
  <si>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</si>
  <si>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</si>
  <si>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</si>
  <si>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</si>
  <si>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</si>
  <si>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</si>
  <si>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</si>
  <si>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</si>
  <si>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</si>
  <si>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</si>
  <si>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</si>
  <si>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</si>
  <si>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</si>
  <si>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</si>
  <si>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</si>
  <si>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</si>
  <si>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</si>
  <si>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</si>
  <si>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</si>
  <si>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</si>
  <si>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</si>
  <si>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</si>
  <si>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</si>
  <si>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</si>
  <si>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</si>
  <si>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</si>
  <si>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</si>
  <si>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</si>
  <si>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</si>
  <si>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</si>
  <si>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</si>
  <si>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</si>
  <si>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</si>
  <si>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</si>
  <si>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</si>
  <si>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</si>
  <si>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</si>
  <si>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</si>
  <si>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</si>
  <si>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</si>
  <si>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</si>
  <si>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</si>
  <si>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</si>
  <si>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</si>
  <si>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</si>
  <si>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</si>
  <si>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</si>
  <si>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</si>
  <si>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</si>
  <si>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</si>
  <si>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</si>
  <si>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</si>
  <si>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</si>
  <si>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</si>
  <si>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</si>
  <si>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</si>
  <si>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</si>
  <si>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</si>
  <si>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</si>
  <si>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</si>
  <si>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</si>
  <si>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</si>
  <si>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</si>
  <si>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</si>
  <si>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</si>
  <si>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</si>
  <si>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</si>
  <si>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</si>
  <si>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</si>
  <si>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</si>
  <si>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</si>
  <si>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</si>
  <si>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</si>
  <si>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</si>
  <si>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</si>
  <si>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</si>
  <si>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</si>
  <si>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</si>
  <si>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</si>
  <si>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</si>
  <si>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</si>
  <si>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</si>
  <si>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</si>
  <si>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</si>
  <si>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</si>
  <si>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</si>
  <si>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</si>
  <si>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</si>
  <si>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</si>
  <si>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</si>
  <si>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</si>
  <si>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</si>
  <si>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</si>
  <si>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</si>
  <si>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</si>
  <si>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</si>
  <si>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</si>
  <si>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</si>
  <si>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</si>
  <si>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</si>
  <si>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</si>
  <si>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</si>
  <si>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</si>
  <si>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</si>
  <si>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</si>
  <si>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</si>
  <si>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</si>
  <si>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</si>
  <si>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</si>
  <si>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</si>
  <si>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</si>
  <si>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</si>
  <si>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</si>
  <si>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</si>
  <si>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</si>
  <si>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</si>
  <si>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</si>
  <si>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</si>
  <si>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</si>
  <si>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</si>
  <si>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</si>
  <si>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</si>
  <si>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</si>
  <si>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</si>
  <si>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</si>
  <si>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</si>
  <si>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</si>
  <si>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</si>
  <si>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</si>
  <si>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</si>
  <si>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</si>
  <si>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</si>
  <si>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</si>
  <si>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</si>
  <si>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</si>
  <si>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</si>
  <si>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</si>
  <si>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</si>
  <si>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</si>
  <si>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</si>
  <si>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</si>
  <si>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</si>
  <si>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</si>
  <si>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</si>
  <si>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</si>
  <si>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</si>
  <si>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</si>
  <si>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</si>
  <si>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</si>
  <si>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</si>
  <si>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</si>
  <si>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</si>
  <si>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</si>
  <si>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</si>
  <si>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</si>
  <si>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</si>
  <si>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</si>
  <si>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</si>
  <si>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</si>
  <si>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</si>
  <si>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</si>
  <si>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</si>
  <si>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</si>
  <si>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</si>
  <si>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</si>
  <si>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</si>
  <si>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</si>
  <si>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</si>
  <si>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</si>
  <si>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</si>
  <si>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</si>
  <si>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</si>
  <si>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</si>
  <si>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</si>
  <si>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</si>
  <si>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</si>
  <si>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</si>
  <si>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</si>
  <si>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</si>
  <si>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</si>
  <si>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</si>
  <si>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</si>
  <si>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</si>
  <si>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</si>
  <si>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</si>
  <si>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</si>
  <si>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</si>
  <si>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</si>
  <si>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</si>
  <si>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</si>
  <si>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</si>
  <si>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</si>
  <si>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</si>
  <si>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</si>
  <si>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</si>
  <si>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</si>
  <si>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</si>
  <si>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</si>
  <si>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</si>
  <si>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</si>
  <si>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</si>
  <si>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</si>
  <si>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</si>
  <si>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</si>
  <si>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</si>
  <si>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</si>
  <si>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</si>
  <si>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</si>
  <si>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</si>
  <si>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</si>
  <si>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</si>
  <si>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</si>
  <si>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</si>
  <si>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</si>
  <si>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</si>
  <si>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</si>
  <si>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</si>
  <si>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</si>
  <si>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</si>
  <si>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</si>
  <si>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</si>
  <si>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</si>
  <si>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</si>
  <si>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</si>
  <si>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</si>
  <si>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</si>
  <si>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</si>
  <si>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</si>
  <si>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</si>
  <si>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</si>
  <si>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</si>
  <si>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</si>
  <si>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</si>
  <si>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</si>
  <si>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</si>
  <si>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</si>
  <si>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</si>
  <si>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</si>
  <si>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</si>
  <si>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</si>
  <si>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</si>
  <si>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</si>
  <si>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</si>
  <si>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</si>
  <si>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</si>
  <si>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</si>
  <si>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</si>
  <si>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</si>
  <si>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</si>
  <si>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</si>
  <si>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</si>
  <si>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</si>
  <si>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</si>
  <si>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</si>
  <si>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</si>
  <si>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</si>
  <si>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</si>
  <si>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</si>
  <si>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</si>
  <si>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</si>
  <si>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</si>
  <si>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</si>
  <si>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</si>
  <si>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</si>
  <si>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</si>
  <si>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</si>
  <si>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</si>
  <si>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</si>
  <si>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</si>
  <si>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</si>
  <si>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</si>
  <si>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</si>
  <si>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</si>
  <si>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</si>
  <si>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</si>
  <si>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</si>
  <si>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</si>
  <si>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</si>
  <si>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</si>
  <si>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</si>
  <si>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</si>
  <si>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</si>
  <si>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</si>
  <si>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</si>
  <si>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</si>
  <si>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</si>
  <si>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</si>
  <si>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</si>
  <si>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</si>
  <si>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</si>
  <si>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</si>
  <si>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</si>
  <si>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</si>
  <si>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</si>
  <si>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</si>
  <si>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</si>
  <si>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</si>
  <si>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</si>
  <si>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</si>
  <si>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</si>
  <si>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</si>
  <si>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</si>
  <si>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</si>
  <si>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</si>
  <si>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</si>
  <si>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</si>
  <si>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</si>
  <si>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</si>
  <si>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</si>
  <si>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</si>
  <si>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</si>
  <si>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</si>
  <si>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</si>
  <si>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</si>
  <si>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</si>
  <si>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</si>
  <si>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</si>
  <si>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</si>
  <si>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</si>
  <si>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</si>
  <si>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</si>
  <si>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</si>
  <si>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</si>
  <si>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</si>
  <si>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</si>
  <si>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</si>
  <si>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</si>
  <si>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</si>
  <si>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</si>
  <si>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</si>
  <si>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</si>
  <si>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</si>
  <si>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</si>
  <si>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</si>
  <si>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</si>
  <si>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</si>
  <si>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</si>
  <si>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</si>
  <si>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</si>
  <si>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</si>
  <si>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</si>
  <si>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</si>
  <si>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</si>
  <si>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</si>
  <si>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</si>
  <si>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</si>
  <si>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</si>
  <si>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</si>
  <si>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</si>
  <si>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</si>
  <si>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</si>
  <si>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</si>
  <si>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</si>
  <si>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</si>
  <si>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</si>
  <si>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</si>
  <si>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</si>
  <si>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</si>
  <si>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</si>
  <si>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</si>
  <si>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</si>
  <si>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</si>
  <si>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</si>
  <si>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</si>
  <si>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</si>
  <si>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</si>
  <si>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</si>
  <si>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</si>
  <si>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</si>
  <si>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</si>
  <si>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</si>
  <si>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</si>
  <si>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</si>
  <si>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</si>
  <si>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</si>
  <si>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</si>
  <si>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</si>
  <si>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</si>
  <si>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</si>
  <si>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</si>
  <si>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</si>
  <si>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</si>
  <si>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</si>
  <si>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</si>
  <si>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</si>
  <si>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</si>
  <si>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</si>
  <si>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</si>
  <si>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</si>
  <si>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</si>
  <si>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</si>
  <si>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</si>
  <si>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</si>
  <si>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</si>
  <si>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</si>
  <si>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</si>
  <si>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</si>
  <si>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</si>
  <si>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</si>
  <si>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</si>
  <si>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</si>
  <si>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</si>
  <si>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</si>
  <si>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</si>
  <si>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</si>
  <si>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</si>
  <si>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</si>
  <si>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</si>
  <si>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</si>
  <si>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</si>
  <si>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</si>
  <si>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</si>
  <si>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</si>
  <si>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</si>
  <si>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</si>
  <si>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</si>
  <si>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</si>
  <si>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</si>
  <si>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</si>
  <si>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</si>
  <si>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</si>
  <si>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</si>
  <si>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</si>
  <si>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</si>
  <si>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</si>
  <si>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</si>
  <si>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</si>
  <si>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</si>
  <si>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</si>
  <si>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</si>
  <si>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</si>
  <si>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</si>
  <si>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</si>
  <si>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</si>
  <si>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</si>
  <si>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</si>
  <si>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</si>
  <si>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</si>
  <si>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</si>
  <si>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</si>
  <si>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</si>
  <si>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</si>
  <si>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</si>
  <si>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</si>
  <si>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</si>
  <si>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</si>
  <si>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</si>
  <si>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</si>
  <si>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</si>
  <si>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</si>
  <si>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</si>
  <si>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</si>
  <si>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</si>
  <si>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</si>
  <si>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</si>
  <si>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</si>
  <si>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</si>
  <si>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</si>
  <si>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</si>
  <si>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</si>
  <si>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</si>
  <si>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</si>
  <si>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</si>
  <si>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</si>
  <si>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</si>
  <si>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</si>
  <si>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</si>
  <si>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</si>
  <si>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</si>
  <si>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</si>
  <si>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</si>
  <si>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</si>
  <si>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</si>
  <si>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</si>
  <si>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</si>
  <si>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</si>
  <si>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</si>
  <si>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</si>
  <si>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</si>
  <si>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</si>
  <si>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</si>
  <si>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</si>
  <si>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</si>
  <si>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</si>
  <si>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</si>
  <si>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</si>
  <si>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</si>
  <si>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</si>
  <si>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</si>
  <si>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</si>
  <si>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</si>
  <si>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</si>
  <si>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</si>
  <si>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</si>
  <si>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</si>
  <si>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</si>
  <si>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</si>
  <si>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</si>
  <si>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</si>
  <si>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</si>
  <si>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</si>
  <si>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</si>
  <si>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</si>
  <si>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</si>
  <si>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</si>
  <si>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</si>
  <si>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</si>
  <si>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</si>
  <si>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</si>
  <si>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</si>
  <si>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</si>
  <si>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</si>
  <si>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</si>
  <si>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</si>
  <si>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</si>
  <si>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</si>
  <si>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</si>
  <si>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</si>
  <si>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</si>
  <si>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</si>
  <si>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</si>
  <si>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</si>
  <si>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</si>
  <si>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</si>
  <si>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</si>
  <si>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</si>
  <si>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</si>
  <si>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</si>
  <si>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</si>
  <si>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</si>
  <si>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</si>
  <si>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</si>
  <si>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</si>
  <si>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</si>
  <si>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</si>
  <si>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</si>
  <si>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</si>
  <si>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</si>
  <si>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</si>
  <si>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</si>
  <si>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</si>
  <si>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</si>
  <si>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</si>
  <si>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</si>
  <si>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</si>
  <si>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</si>
  <si>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</si>
  <si>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</si>
  <si>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</si>
  <si>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</si>
  <si>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</si>
  <si>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</si>
  <si>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</si>
  <si>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</si>
  <si>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</si>
  <si>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</si>
  <si>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</si>
  <si>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</si>
  <si>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</si>
  <si>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</si>
  <si>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</si>
  <si>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</si>
  <si>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</si>
  <si>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</si>
  <si>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</si>
  <si>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</si>
  <si>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</si>
  <si>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</si>
  <si>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</si>
  <si>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</si>
  <si>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</si>
  <si>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</si>
  <si>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</si>
  <si>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</si>
  <si>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</si>
  <si>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</si>
  <si>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</si>
  <si>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</si>
  <si>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</si>
  <si>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</si>
  <si>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</si>
  <si>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</si>
  <si>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</si>
  <si>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</si>
  <si>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</si>
  <si>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</si>
  <si>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</si>
  <si>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</si>
  <si>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</si>
  <si>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</si>
  <si>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</si>
  <si>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</si>
  <si>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</si>
  <si>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</si>
  <si>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</si>
  <si>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</si>
  <si>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</si>
  <si>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</si>
  <si>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</si>
  <si>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</si>
  <si>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</si>
  <si>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</si>
  <si>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</si>
  <si>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</si>
  <si>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</si>
  <si>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</si>
  <si>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</si>
  <si>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</si>
  <si>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</si>
  <si>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</si>
  <si>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</si>
  <si>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</si>
  <si>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</si>
  <si>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</si>
  <si>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</si>
  <si>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</si>
  <si>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</si>
  <si>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</si>
  <si>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</si>
  <si>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</si>
  <si>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</si>
  <si>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</si>
  <si>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</si>
  <si>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</si>
  <si>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</si>
  <si>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</si>
  <si>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</si>
  <si>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</si>
  <si>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</si>
  <si>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</si>
  <si>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</si>
  <si>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</si>
  <si>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</si>
  <si>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</si>
  <si>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</si>
  <si>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</si>
  <si>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</si>
  <si>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</si>
  <si>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</si>
  <si>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</si>
  <si>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</si>
  <si>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</si>
  <si>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</si>
  <si>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</si>
  <si>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</si>
  <si>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</si>
  <si>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</si>
  <si>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</si>
  <si>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</si>
  <si>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</si>
  <si>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</si>
  <si>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</si>
  <si>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</si>
  <si>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</si>
  <si>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</si>
  <si>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</si>
  <si>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</si>
  <si>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</si>
  <si>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</si>
  <si>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</si>
  <si>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</si>
  <si>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</si>
  <si>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</si>
  <si>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</si>
  <si>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</si>
  <si>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</si>
  <si>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</si>
  <si>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</si>
  <si>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</si>
  <si>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</si>
  <si>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</si>
  <si>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</si>
  <si>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</si>
  <si>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</si>
  <si>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</si>
  <si>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</si>
  <si>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</si>
  <si>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</si>
  <si>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</si>
  <si>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</si>
  <si>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</si>
  <si>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</si>
  <si>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</si>
  <si>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</si>
  <si>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</si>
  <si>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</si>
  <si>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</si>
  <si>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</si>
  <si>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</si>
  <si>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</si>
  <si>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</si>
  <si>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</si>
  <si>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</si>
  <si>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</si>
  <si>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</si>
  <si>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</si>
  <si>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</si>
  <si>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</si>
  <si>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</si>
  <si>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</si>
  <si>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</si>
  <si>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</si>
  <si>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</si>
  <si>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</si>
  <si>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</si>
  <si>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</si>
  <si>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</si>
  <si>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</si>
  <si>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</si>
  <si>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</si>
  <si>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</si>
  <si>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</si>
  <si>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</si>
  <si>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</si>
  <si>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</si>
  <si>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</si>
  <si>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</si>
  <si>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</si>
  <si>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</si>
  <si>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</si>
  <si>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</si>
  <si>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</si>
  <si>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</si>
  <si>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</si>
  <si>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</si>
  <si>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</si>
  <si>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</si>
  <si>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</si>
  <si>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</si>
  <si>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</si>
  <si>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</si>
  <si>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</si>
  <si>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</si>
  <si>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</si>
  <si>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</si>
  <si>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</si>
  <si>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</si>
  <si>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</si>
  <si>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</si>
  <si>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</si>
  <si>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</si>
  <si>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</si>
  <si>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</si>
  <si>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</si>
  <si>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</si>
  <si>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</si>
  <si>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</si>
  <si>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</si>
  <si>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</si>
  <si>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</si>
  <si>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</si>
  <si>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</si>
  <si>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</si>
  <si>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</si>
  <si>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</si>
  <si>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</si>
  <si>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</si>
  <si>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</si>
  <si>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</si>
  <si>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</si>
  <si>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</si>
  <si>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</si>
  <si>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</si>
  <si>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</si>
  <si>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</si>
  <si>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</si>
  <si>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</si>
  <si>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</si>
  <si>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</si>
  <si>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</si>
  <si>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</si>
  <si>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</si>
  <si>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</si>
  <si>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</si>
  <si>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</si>
  <si>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</si>
  <si>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</si>
  <si>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</si>
  <si>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</si>
  <si>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</si>
  <si>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</si>
  <si>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</si>
  <si>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</si>
  <si>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</si>
  <si>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</si>
  <si>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</si>
  <si>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</si>
  <si>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</si>
  <si>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</si>
  <si>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</si>
  <si>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</si>
  <si>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</si>
  <si>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</si>
  <si>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</si>
  <si>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</si>
  <si>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</si>
  <si>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</si>
  <si>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</si>
  <si>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</si>
  <si>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</si>
  <si>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</si>
  <si>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</si>
  <si>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</si>
  <si>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</si>
  <si>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</si>
  <si>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</si>
  <si>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</si>
  <si>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</si>
  <si>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</si>
  <si>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</si>
  <si>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</si>
  <si>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</si>
  <si>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</si>
  <si>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</si>
  <si>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</si>
  <si>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</si>
  <si>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</si>
  <si>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</si>
  <si>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</si>
  <si>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</si>
  <si>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</si>
  <si>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</si>
  <si>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</si>
  <si>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</si>
  <si>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</si>
  <si>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</si>
  <si>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</si>
  <si>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</si>
  <si>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</si>
  <si>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</si>
  <si>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</si>
  <si>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</si>
  <si>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</si>
  <si>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</si>
  <si>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</si>
  <si>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</si>
  <si>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</si>
  <si>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</si>
  <si>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</si>
  <si>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</si>
  <si>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</si>
  <si>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</si>
  <si>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</si>
  <si>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</si>
  <si>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</si>
  <si>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</si>
  <si>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</si>
  <si>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</si>
  <si>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</si>
  <si>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</si>
  <si>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</si>
  <si>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</si>
  <si>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</si>
  <si>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</si>
  <si>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</si>
  <si>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</si>
  <si>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</si>
  <si>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</si>
  <si>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</si>
  <si>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</si>
  <si>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</si>
  <si>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</si>
  <si>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</si>
  <si>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</si>
  <si>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</si>
  <si>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</si>
  <si>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</si>
  <si>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</si>
  <si>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</si>
  <si>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</si>
  <si>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</si>
  <si>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</si>
  <si>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</si>
  <si>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</si>
  <si>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</si>
  <si>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</si>
  <si>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</si>
  <si>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</si>
  <si>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</si>
  <si>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</si>
  <si>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</si>
  <si>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</si>
  <si>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</si>
  <si>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</si>
  <si>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</si>
  <si>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</si>
  <si>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</si>
  <si>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</si>
  <si>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</si>
  <si>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</si>
  <si>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</si>
  <si>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</si>
  <si>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</si>
  <si>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</si>
  <si>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</si>
  <si>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</si>
  <si>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</si>
  <si>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</si>
  <si>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</si>
  <si>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</si>
  <si>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</si>
  <si>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</si>
  <si>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</si>
  <si>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</si>
  <si>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</si>
  <si>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</si>
  <si>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</si>
  <si>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</si>
  <si>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</si>
  <si>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</si>
  <si>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</si>
  <si>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</si>
  <si>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</si>
  <si>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</si>
  <si>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</si>
  <si>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</si>
  <si>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</si>
  <si>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</si>
  <si>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</si>
  <si>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</si>
  <si>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</si>
  <si>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</si>
  <si>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</si>
  <si>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</si>
  <si>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</si>
  <si>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</si>
  <si>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</si>
  <si>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</si>
  <si>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</si>
  <si>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</si>
  <si>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</si>
  <si>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</si>
  <si>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</si>
  <si>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</si>
  <si>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</si>
  <si>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</si>
  <si>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</si>
  <si>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</si>
  <si>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</si>
  <si>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</si>
  <si>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</si>
  <si>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</si>
  <si>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</si>
  <si>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</si>
  <si>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</si>
  <si>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</si>
  <si>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</si>
  <si>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</si>
  <si>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</si>
  <si>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</si>
  <si>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</si>
  <si>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</si>
  <si>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</si>
  <si>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</si>
  <si>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</si>
  <si>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</si>
  <si>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</si>
  <si>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</si>
  <si>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</si>
  <si>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</si>
  <si>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</si>
  <si>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</si>
  <si>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</si>
  <si>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</si>
  <si>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</si>
  <si>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</si>
  <si>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</si>
  <si>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</si>
  <si>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</si>
  <si>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</si>
  <si>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</si>
  <si>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</si>
  <si>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</si>
  <si>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</si>
  <si>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</si>
  <si>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</si>
  <si>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</si>
  <si>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</si>
  <si>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</si>
  <si>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</si>
  <si>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</si>
  <si>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</si>
  <si>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</si>
  <si>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</si>
  <si>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</si>
  <si>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</si>
  <si>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</si>
  <si>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</si>
  <si>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</si>
  <si>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</si>
  <si>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</si>
  <si>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</si>
  <si>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</si>
  <si>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</si>
  <si>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</si>
  <si>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</si>
  <si>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</si>
  <si>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</si>
  <si>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</si>
  <si>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</si>
  <si>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</si>
  <si>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</si>
  <si>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</si>
  <si>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</si>
  <si>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</si>
  <si>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</si>
  <si>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</si>
  <si>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</si>
  <si>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</si>
  <si>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</si>
  <si>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</si>
  <si>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</si>
  <si>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</si>
  <si>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</si>
  <si>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</si>
  <si>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</si>
  <si>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</si>
  <si>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</si>
  <si>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</si>
  <si>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</si>
  <si>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</si>
  <si>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</si>
  <si>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</si>
  <si>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</si>
  <si>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</si>
  <si>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</si>
  <si>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</si>
  <si>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</si>
  <si>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</si>
  <si>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</si>
  <si>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</si>
  <si>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</si>
  <si>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</si>
  <si>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</si>
  <si>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</si>
  <si>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</si>
  <si>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</si>
  <si>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</si>
  <si>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</si>
  <si>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</si>
  <si>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</si>
  <si>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</si>
  <si>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</si>
  <si>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</si>
  <si>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</si>
  <si>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</si>
  <si>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</si>
  <si>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</si>
  <si>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</si>
  <si>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</si>
  <si>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</si>
  <si>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</si>
  <si>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</si>
  <si>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</si>
  <si>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</si>
  <si>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</si>
  <si>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</si>
  <si>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</si>
  <si>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</si>
  <si>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</si>
  <si>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</si>
  <si>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</si>
  <si>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</si>
  <si>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</si>
  <si>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</si>
  <si>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</si>
  <si>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</si>
  <si>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</si>
  <si>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</si>
  <si>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</si>
  <si>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</si>
  <si>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</si>
  <si>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</si>
  <si>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</si>
  <si>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</si>
  <si>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</si>
  <si>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</si>
  <si>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</si>
  <si>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</si>
  <si>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</si>
  <si>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</si>
  <si>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</si>
  <si>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</si>
  <si>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</si>
  <si>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</si>
  <si>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</si>
  <si>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</si>
  <si>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</si>
  <si>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</si>
  <si>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</si>
  <si>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</si>
  <si>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</si>
  <si>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</si>
  <si>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</si>
  <si>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</si>
  <si>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</si>
  <si>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</si>
  <si>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</si>
  <si>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</si>
  <si>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</si>
  <si>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</si>
  <si>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</si>
  <si>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</si>
  <si>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</si>
  <si>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</si>
  <si>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</si>
  <si>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</si>
  <si>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</si>
  <si>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</si>
  <si>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</si>
  <si>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</si>
  <si>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</si>
  <si>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</si>
  <si>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</si>
  <si>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</si>
  <si>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</si>
  <si>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</si>
  <si>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</si>
  <si>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</si>
  <si>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</si>
  <si>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</si>
  <si>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</si>
  <si>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</si>
  <si>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</si>
  <si>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</si>
  <si>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</si>
  <si>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</si>
  <si>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</si>
  <si>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</si>
  <si>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</si>
  <si>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</si>
  <si>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</si>
  <si>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</si>
  <si>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</si>
  <si>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</si>
  <si>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</si>
  <si>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</si>
  <si>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</si>
  <si>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</si>
  <si>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</si>
  <si>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</si>
  <si>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</si>
  <si>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</si>
  <si>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</si>
  <si>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</si>
  <si>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</si>
  <si>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</si>
  <si>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</si>
  <si>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</si>
  <si>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</si>
  <si>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</si>
  <si>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</si>
  <si>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</si>
  <si>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</si>
  <si>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</si>
  <si>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</si>
  <si>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</si>
  <si>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</si>
  <si>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</si>
  <si>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</si>
  <si>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</si>
  <si>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</si>
  <si>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</si>
  <si>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</si>
  <si>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</si>
  <si>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</si>
  <si>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</si>
  <si>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</si>
  <si>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</si>
  <si>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</si>
  <si>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</si>
  <si>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</si>
  <si>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</si>
  <si>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</si>
  <si>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</si>
  <si>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</si>
  <si>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</si>
  <si>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</si>
  <si>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</si>
  <si>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</si>
  <si>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</si>
  <si>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</si>
  <si>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</si>
  <si>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</si>
  <si>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</si>
  <si>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</si>
  <si>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</si>
  <si>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</si>
  <si>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</si>
  <si>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</si>
  <si>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</si>
  <si>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</si>
  <si>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</si>
  <si>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</si>
  <si>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</si>
  <si>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</si>
  <si>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</si>
  <si>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</si>
  <si>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</si>
  <si>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</si>
  <si>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</si>
  <si>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</si>
  <si>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</si>
  <si>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</si>
  <si>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</si>
  <si>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</si>
  <si>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</si>
  <si>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</si>
  <si>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</si>
  <si>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</si>
  <si>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</si>
  <si>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</si>
  <si>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</si>
  <si>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</si>
  <si>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</si>
  <si>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</si>
  <si>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</si>
  <si>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</si>
  <si>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</si>
  <si>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</si>
  <si>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</si>
  <si>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</si>
  <si>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</si>
  <si>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</si>
  <si>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</si>
  <si>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</si>
  <si>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</si>
  <si>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</si>
  <si>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</si>
  <si>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</si>
  <si>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</si>
  <si>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</si>
  <si>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</si>
  <si>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</si>
  <si>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</si>
  <si>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</si>
  <si>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</si>
  <si>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</si>
  <si>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</si>
  <si>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</si>
  <si>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</si>
  <si>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</si>
  <si>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</si>
  <si>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</si>
  <si>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</si>
  <si>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</si>
  <si>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</si>
  <si>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</si>
  <si>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</si>
  <si>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</si>
  <si>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</si>
  <si>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</si>
  <si>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</si>
  <si>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</si>
  <si>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</si>
  <si>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</si>
  <si>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</si>
  <si>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</si>
  <si>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</si>
  <si>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</si>
  <si>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</si>
  <si>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</si>
  <si>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</si>
  <si>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</si>
  <si>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</si>
  <si>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</si>
  <si>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</si>
  <si>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</si>
  <si>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</si>
  <si>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</si>
  <si>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</si>
  <si>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</si>
  <si>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</si>
  <si>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</si>
  <si>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</si>
  <si>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</si>
  <si>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</si>
  <si>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</si>
  <si>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</si>
  <si>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</si>
  <si>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</si>
  <si>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</si>
  <si>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</si>
  <si>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</si>
  <si>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</si>
  <si>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</si>
  <si>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</si>
  <si>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</si>
  <si>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</si>
  <si>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</si>
  <si>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</si>
  <si>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</si>
  <si>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</si>
  <si>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</si>
  <si>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</si>
  <si>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</si>
  <si>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</si>
  <si>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</si>
  <si>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</si>
  <si>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</si>
  <si>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</si>
  <si>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</si>
  <si>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</si>
  <si>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</si>
  <si>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</si>
  <si>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</si>
  <si>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</si>
  <si>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</si>
  <si>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</si>
  <si>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</si>
  <si>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</si>
  <si>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</si>
  <si>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</si>
  <si>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</si>
  <si>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</si>
  <si>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</si>
  <si>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</si>
  <si>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</si>
  <si>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</si>
  <si>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</si>
  <si>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</si>
  <si>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</si>
  <si>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</si>
  <si>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</si>
  <si>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</si>
  <si>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</si>
  <si>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</si>
  <si>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</si>
  <si>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</si>
  <si>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</si>
  <si>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</si>
  <si>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</si>
  <si>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</si>
  <si>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</si>
  <si>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</si>
  <si>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</si>
  <si>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</si>
  <si>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</si>
  <si>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</si>
  <si>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</si>
  <si>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</si>
  <si>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</si>
  <si>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</si>
  <si>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</si>
  <si>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</si>
  <si>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</si>
  <si>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</si>
  <si>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</si>
  <si>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</si>
  <si>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</si>
  <si>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</si>
  <si>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</si>
  <si>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</si>
  <si>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</si>
  <si>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</si>
  <si>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</si>
  <si>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</si>
  <si>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</si>
  <si>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</si>
  <si>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</si>
  <si>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</si>
  <si>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</si>
  <si>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</si>
  <si>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</si>
  <si>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</si>
  <si>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</si>
  <si>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</si>
  <si>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</si>
  <si>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</si>
  <si>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</si>
  <si>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</si>
  <si>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</si>
  <si>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</si>
  <si>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</si>
  <si>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</si>
  <si>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</si>
  <si>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</si>
  <si>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</si>
  <si>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</si>
  <si>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</si>
  <si>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</si>
  <si>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</si>
  <si>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</si>
  <si>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</si>
  <si>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</si>
  <si>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</si>
  <si>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</si>
  <si>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</si>
  <si>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</si>
  <si>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</si>
  <si>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</si>
  <si>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</si>
  <si>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</si>
  <si>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</si>
  <si>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</si>
  <si>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</si>
  <si>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</si>
  <si>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</si>
  <si>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</si>
  <si>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</si>
  <si>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</si>
  <si>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</si>
  <si>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</si>
  <si>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</si>
  <si>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</si>
  <si>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</si>
  <si>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</si>
  <si>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</si>
  <si>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</si>
  <si>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</si>
  <si>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</si>
  <si>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</si>
  <si>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</si>
  <si>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</si>
  <si>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</si>
  <si>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</si>
  <si>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</si>
  <si>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</si>
  <si>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</si>
  <si>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</si>
  <si>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</si>
  <si>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</si>
  <si>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</si>
  <si>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</si>
  <si>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</si>
  <si>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</si>
  <si>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</si>
  <si>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</si>
  <si>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</si>
  <si>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</si>
  <si>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</si>
  <si>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</si>
  <si>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</si>
  <si>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</si>
  <si>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</si>
  <si>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</si>
  <si>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</si>
  <si>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</si>
  <si>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</si>
  <si>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</si>
  <si>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</si>
  <si>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</si>
  <si>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</si>
  <si>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</si>
  <si>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</si>
  <si>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</si>
  <si>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</si>
  <si>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</si>
  <si>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</si>
  <si>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</si>
  <si>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</si>
  <si>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</si>
  <si>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</si>
  <si>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</si>
  <si>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</si>
  <si>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</si>
  <si>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</si>
  <si>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</si>
  <si>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</si>
  <si>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</si>
  <si>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</si>
  <si>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</si>
  <si>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</si>
  <si>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</si>
  <si>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</si>
  <si>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</si>
  <si>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</si>
  <si>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</si>
  <si>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</si>
  <si>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</si>
  <si>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</si>
  <si>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</si>
  <si>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</si>
  <si>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</si>
  <si>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</si>
  <si>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</si>
  <si>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</si>
  <si>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</si>
  <si>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</si>
  <si>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</si>
  <si>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</si>
  <si>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</si>
  <si>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</si>
  <si>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</si>
  <si>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</si>
  <si>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</si>
  <si>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</si>
  <si>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</si>
  <si>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</si>
  <si>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</si>
  <si>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</si>
  <si>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</si>
  <si>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</si>
  <si>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</si>
  <si>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</si>
  <si>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</si>
  <si>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</si>
  <si>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</si>
  <si>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</si>
  <si>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</si>
  <si>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</si>
  <si>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</si>
  <si>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</si>
  <si>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</si>
  <si>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</si>
  <si>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</si>
  <si>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</si>
  <si>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</si>
  <si>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</si>
  <si>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</si>
  <si>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</si>
  <si>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</si>
  <si>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</si>
  <si>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</si>
  <si>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</si>
  <si>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</si>
  <si>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</si>
  <si>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</si>
  <si>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</si>
  <si>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</si>
  <si>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</si>
  <si>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</si>
  <si>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</si>
  <si>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</si>
  <si>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</si>
  <si>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</si>
  <si>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</si>
  <si>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</si>
  <si>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</si>
  <si>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</si>
  <si>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</si>
  <si>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</si>
  <si>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</si>
  <si>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</si>
  <si>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</si>
  <si>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</si>
  <si>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</si>
  <si>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</si>
  <si>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</si>
  <si>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</si>
  <si>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</si>
  <si>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</si>
  <si>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</si>
  <si>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</si>
  <si>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</si>
  <si>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</si>
  <si>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</si>
  <si>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</si>
  <si>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</si>
  <si>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</si>
  <si>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</si>
  <si>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</si>
  <si>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</si>
  <si>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</si>
  <si>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</si>
  <si>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</si>
  <si>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</si>
  <si>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</si>
  <si>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</si>
  <si>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</si>
  <si>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</si>
  <si>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</si>
  <si>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</si>
  <si>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</si>
  <si>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</si>
  <si>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</si>
  <si>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</si>
  <si>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</si>
  <si>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</si>
  <si>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</si>
  <si>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</si>
  <si>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</si>
  <si>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</si>
  <si>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</si>
  <si>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</si>
  <si>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</si>
  <si>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</si>
  <si>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</si>
  <si>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</si>
  <si>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</si>
  <si>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</si>
  <si>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</si>
  <si>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</si>
  <si>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</si>
  <si>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</si>
  <si>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</si>
  <si>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</si>
  <si>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</si>
  <si>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</si>
  <si>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</si>
  <si>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</si>
  <si>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</si>
  <si>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</si>
  <si>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</si>
  <si>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</si>
  <si>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</si>
  <si>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</si>
  <si>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</si>
  <si>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</si>
  <si>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</si>
  <si>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</si>
  <si>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</si>
  <si>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</si>
  <si>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</si>
  <si>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</si>
  <si>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</si>
  <si>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</si>
  <si>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</si>
  <si>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</si>
  <si>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</si>
  <si>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</si>
  <si>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</si>
  <si>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</si>
  <si>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</si>
  <si>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</si>
  <si>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</si>
  <si>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</si>
  <si>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</si>
  <si>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</si>
  <si>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</si>
  <si>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</si>
  <si>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</si>
  <si>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</si>
  <si>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</si>
  <si>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</si>
  <si>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</si>
  <si>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</si>
  <si>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</si>
  <si>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</si>
  <si>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</si>
  <si>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</si>
  <si>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</si>
  <si>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</si>
  <si>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</si>
  <si>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</si>
  <si>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</si>
  <si>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</si>
  <si>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</si>
  <si>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</si>
  <si>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</si>
  <si>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</si>
  <si>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</si>
  <si>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</si>
  <si>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</si>
  <si>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</si>
  <si>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</si>
  <si>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</si>
  <si>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</si>
  <si>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</si>
  <si>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</si>
  <si>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</si>
  <si>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</si>
  <si>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</si>
  <si>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</si>
  <si>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</si>
  <si>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</si>
  <si>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</si>
  <si>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</si>
  <si>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</si>
  <si>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</si>
  <si>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</si>
  <si>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</si>
  <si>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</si>
  <si>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</si>
  <si>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</si>
  <si>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</si>
  <si>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</si>
  <si>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</si>
  <si>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</si>
  <si>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</si>
  <si>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</si>
  <si>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</si>
  <si>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</si>
  <si>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</si>
  <si>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</si>
  <si>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</si>
  <si>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</si>
  <si>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</si>
  <si>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</si>
  <si>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</si>
  <si>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</si>
  <si>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</si>
  <si>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</si>
  <si>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</si>
  <si>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</si>
  <si>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</si>
  <si>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</si>
  <si>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</si>
  <si>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</si>
  <si>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</si>
  <si>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</si>
  <si>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</si>
  <si>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</si>
  <si>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</si>
  <si>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</si>
  <si>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</si>
  <si>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</si>
  <si>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</si>
  <si>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</si>
  <si>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</si>
  <si>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</si>
  <si>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</si>
  <si>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</si>
  <si>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</si>
  <si>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</si>
  <si>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</si>
  <si>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</si>
  <si>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</si>
  <si>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</si>
  <si>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</si>
  <si>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</si>
  <si>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</si>
  <si>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</si>
  <si>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</si>
  <si>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</si>
  <si>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</si>
  <si>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</si>
  <si>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</si>
  <si>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</si>
  <si>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</si>
  <si>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</si>
  <si>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</si>
  <si>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</si>
  <si>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</si>
  <si>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</si>
  <si>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</si>
  <si>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</si>
  <si>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</si>
  <si>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</si>
  <si>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</si>
  <si>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</si>
  <si>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</si>
  <si>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</si>
  <si>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</si>
  <si>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</si>
  <si>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</si>
  <si>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</si>
  <si>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</si>
  <si>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</si>
  <si>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</si>
  <si>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</si>
  <si>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</si>
  <si>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</si>
  <si>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</si>
  <si>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</si>
  <si>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</si>
  <si>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</si>
  <si>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</si>
  <si>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</si>
  <si>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</si>
  <si>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</si>
  <si>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</si>
  <si>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</si>
  <si>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</si>
  <si>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</si>
  <si>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</si>
  <si>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</si>
  <si>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</si>
  <si>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</si>
  <si>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</si>
  <si>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</si>
  <si>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</si>
  <si>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</si>
  <si>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</si>
  <si>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</si>
  <si>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</si>
  <si>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</si>
  <si>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</si>
  <si>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</si>
  <si>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</si>
  <si>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</si>
  <si>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</si>
  <si>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</si>
  <si>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</si>
  <si>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</si>
  <si>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</si>
  <si>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</si>
  <si>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</si>
  <si>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</si>
  <si>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</si>
  <si>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</si>
  <si>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</si>
  <si>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</si>
  <si>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</si>
  <si>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</si>
  <si>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</si>
  <si>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</si>
  <si>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</si>
  <si>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</si>
  <si>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</si>
  <si>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</si>
  <si>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</si>
  <si>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</si>
  <si>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</si>
  <si>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</si>
  <si>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</si>
  <si>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</si>
  <si>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</si>
  <si>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</si>
  <si>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</si>
  <si>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</si>
  <si>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</si>
  <si>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</si>
  <si>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</si>
  <si>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</si>
  <si>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</si>
  <si>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</si>
  <si>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</si>
  <si>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</si>
  <si>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</si>
  <si>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</si>
  <si>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</si>
  <si>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</si>
  <si>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</si>
  <si>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</si>
  <si>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</si>
  <si>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</si>
  <si>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</si>
  <si>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</si>
  <si>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</si>
  <si>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</si>
  <si>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</si>
  <si>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</si>
  <si>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</si>
  <si>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</si>
  <si>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</si>
  <si>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</si>
  <si>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</si>
  <si>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</si>
  <si>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</si>
  <si>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</si>
  <si>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</si>
  <si>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</si>
  <si>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</si>
  <si>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</si>
  <si>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</si>
  <si>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</si>
  <si>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</si>
  <si>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</si>
  <si>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</si>
  <si>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</si>
  <si>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</si>
  <si>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</si>
  <si>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</si>
  <si>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</si>
  <si>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</si>
  <si>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</si>
  <si>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</si>
  <si>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</si>
  <si>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</si>
  <si>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</si>
  <si>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</si>
  <si>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</si>
  <si>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</si>
  <si>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</si>
  <si>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</si>
  <si>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</si>
  <si>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</si>
  <si>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</si>
  <si>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</si>
  <si>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</si>
  <si>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</si>
  <si>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</si>
  <si>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</si>
  <si>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</si>
  <si>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</si>
  <si>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</si>
  <si>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</si>
  <si>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</si>
  <si>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</si>
  <si>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</si>
  <si>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</si>
  <si>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</si>
  <si>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</si>
  <si>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</si>
  <si>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</si>
  <si>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</si>
  <si>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</si>
  <si>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</si>
  <si>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</si>
  <si>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</si>
  <si>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</si>
  <si>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</si>
  <si>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</si>
  <si>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</si>
  <si>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</si>
  <si>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</si>
  <si>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</si>
  <si>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</si>
  <si>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</si>
  <si>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</si>
  <si>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</si>
  <si>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</si>
  <si>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</si>
  <si>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</si>
  <si>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</si>
  <si>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</si>
  <si>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</si>
  <si>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</si>
  <si>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</si>
  <si>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</si>
  <si>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</si>
  <si>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</si>
  <si>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</si>
  <si>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</si>
  <si>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</si>
  <si>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</si>
  <si>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</si>
  <si>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</si>
  <si>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</si>
  <si>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</si>
  <si>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</si>
  <si>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</si>
  <si>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</si>
  <si>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</si>
  <si>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</si>
  <si>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</si>
  <si>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</si>
  <si>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</si>
  <si>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</si>
  <si>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</si>
  <si>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</si>
  <si>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</si>
  <si>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</si>
  <si>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</si>
  <si>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</si>
  <si>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</si>
  <si>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</si>
  <si>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</si>
  <si>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</si>
  <si>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</si>
  <si>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</si>
  <si>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</si>
  <si>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</si>
  <si>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</si>
  <si>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</si>
  <si>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</si>
  <si>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</si>
  <si>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</si>
  <si>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</si>
  <si>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</si>
  <si>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</si>
  <si>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</si>
  <si>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</si>
  <si>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</si>
  <si>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</si>
  <si>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</si>
  <si>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</si>
  <si>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</si>
  <si>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</si>
  <si>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</si>
  <si>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</si>
  <si>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</si>
  <si>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</si>
  <si>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</si>
  <si>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</si>
  <si>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</si>
  <si>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</si>
  <si>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</si>
  <si>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</si>
  <si>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</si>
  <si>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</si>
  <si>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</si>
  <si>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</si>
  <si>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</si>
  <si>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</si>
  <si>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</si>
  <si>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</si>
  <si>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</si>
  <si>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</si>
  <si>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</si>
  <si>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</si>
  <si>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</si>
  <si>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</si>
  <si>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</si>
  <si>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</si>
  <si>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</si>
  <si>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</si>
  <si>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</si>
  <si>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</si>
  <si>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</si>
  <si>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</si>
  <si>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</si>
  <si>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</si>
  <si>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</si>
  <si>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</si>
  <si>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</si>
  <si>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</si>
  <si>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</si>
  <si>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</si>
  <si>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</si>
  <si>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</si>
  <si>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</si>
  <si>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</si>
  <si>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</si>
  <si>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</si>
  <si>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</si>
  <si>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</si>
  <si>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</si>
  <si>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</si>
  <si>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</si>
  <si>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</si>
  <si>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</si>
  <si>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</si>
  <si>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</si>
  <si>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</si>
  <si>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</si>
  <si>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</si>
  <si>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</si>
  <si>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</si>
  <si>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</si>
  <si>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</si>
  <si>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</si>
  <si>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</si>
  <si>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</si>
  <si>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</si>
  <si>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</si>
  <si>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</si>
  <si>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</si>
  <si>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</si>
  <si>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</si>
  <si>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</si>
  <si>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</si>
  <si>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</si>
  <si>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</si>
  <si>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</si>
  <si>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</si>
  <si>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</si>
  <si>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</si>
  <si>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</si>
  <si>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</si>
  <si>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</si>
  <si>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</si>
  <si>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</si>
  <si>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</si>
  <si>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</si>
  <si>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</si>
  <si>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</si>
  <si>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</si>
  <si>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</si>
  <si>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</si>
  <si>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</si>
  <si>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</si>
  <si>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</si>
  <si>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</si>
  <si>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</si>
  <si>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</si>
  <si>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</si>
  <si>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</si>
  <si>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</si>
  <si>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</si>
  <si>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</si>
  <si>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</si>
  <si>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</si>
  <si>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</si>
  <si>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</si>
  <si>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</si>
  <si>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</si>
  <si>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</si>
  <si>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</si>
  <si>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</si>
  <si>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</si>
  <si>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</si>
  <si>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</si>
  <si>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</si>
  <si>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</si>
  <si>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</si>
  <si>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</si>
  <si>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</si>
  <si>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</si>
  <si>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</si>
  <si>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</si>
  <si>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</si>
  <si>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</si>
  <si>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</si>
  <si>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</si>
  <si>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</si>
  <si>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</si>
  <si>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</si>
  <si>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</si>
  <si>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</si>
  <si>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</si>
  <si>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</si>
  <si>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</si>
  <si>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</si>
  <si>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</si>
  <si>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</si>
  <si>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</si>
  <si>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</si>
  <si>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</si>
  <si>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</si>
  <si>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</si>
  <si>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</si>
  <si>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</si>
  <si>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</si>
  <si>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</si>
  <si>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</si>
  <si>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</si>
  <si>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</si>
  <si>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</si>
  <si>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</si>
  <si>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</si>
  <si>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</si>
  <si>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</si>
  <si>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</si>
  <si>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</si>
  <si>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</si>
  <si>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</si>
  <si>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</si>
  <si>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</si>
  <si>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</si>
  <si>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</si>
  <si>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</si>
  <si>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</si>
  <si>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</si>
  <si>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</si>
  <si>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</si>
  <si>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</si>
  <si>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</si>
  <si>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</si>
  <si>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</si>
  <si>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</si>
  <si>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</si>
  <si>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</si>
  <si>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</si>
  <si>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</si>
  <si>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</si>
  <si>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</si>
  <si>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</si>
  <si>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</si>
  <si>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</si>
  <si>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</si>
  <si>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</si>
  <si>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</si>
  <si>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</si>
  <si>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</si>
  <si>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</si>
  <si>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</si>
  <si>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</si>
  <si>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</si>
  <si>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</si>
  <si>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</si>
  <si>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</si>
  <si>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</si>
  <si>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</si>
  <si>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</si>
  <si>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</si>
  <si>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</si>
  <si>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</si>
  <si>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</si>
  <si>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</si>
  <si>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</si>
  <si>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</si>
  <si>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</si>
  <si>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</si>
  <si>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</si>
  <si>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</si>
  <si>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</si>
  <si>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</si>
  <si>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</si>
  <si>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</si>
  <si>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</si>
  <si>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</si>
  <si>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</si>
  <si>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</si>
  <si>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</si>
  <si>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</si>
  <si>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</si>
  <si>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</si>
  <si>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</si>
  <si>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</si>
  <si>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</si>
  <si>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</si>
  <si>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</si>
  <si>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</si>
  <si>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</si>
  <si>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</si>
  <si>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</si>
  <si>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</si>
  <si>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</si>
  <si>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</si>
  <si>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</si>
  <si>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</si>
  <si>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</si>
  <si>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</si>
  <si>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</si>
  <si>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</si>
  <si>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</si>
  <si>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</si>
  <si>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</si>
  <si>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</si>
  <si>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</si>
  <si>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</si>
  <si>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</si>
  <si>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</si>
  <si>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</si>
  <si>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</si>
  <si>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</si>
  <si>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</si>
  <si>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</si>
  <si>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</si>
  <si>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</si>
  <si>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</si>
  <si>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</si>
  <si>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</si>
  <si>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</si>
  <si>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</si>
  <si>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</si>
  <si>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</si>
  <si>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</si>
  <si>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</si>
  <si>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</si>
  <si>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</si>
  <si>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</si>
  <si>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</si>
  <si>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</si>
  <si>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</si>
  <si>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</si>
  <si>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</si>
  <si>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</si>
  <si>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</si>
  <si>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</si>
  <si>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</si>
  <si>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</si>
  <si>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</si>
  <si>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</si>
  <si>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</si>
  <si>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</si>
  <si>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</si>
  <si>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</si>
  <si>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</si>
  <si>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</si>
  <si>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</si>
  <si>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</si>
  <si>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</si>
  <si>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</si>
  <si>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</si>
  <si>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</si>
  <si>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</si>
  <si>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</si>
  <si>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</si>
  <si>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</si>
  <si>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</si>
  <si>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</si>
  <si>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</si>
  <si>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</si>
  <si>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</si>
  <si>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</si>
  <si>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</si>
  <si>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</si>
  <si>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</si>
  <si>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</si>
  <si>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</si>
  <si>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</si>
  <si>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</si>
  <si>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</si>
  <si>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</si>
  <si>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</si>
  <si>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</si>
  <si>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</si>
  <si>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</si>
  <si>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</si>
  <si>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</si>
  <si>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</si>
  <si>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</si>
  <si>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</si>
  <si>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</si>
  <si>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</si>
  <si>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</si>
  <si>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</si>
  <si>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</si>
  <si>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</si>
  <si>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</si>
  <si>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</si>
  <si>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</si>
  <si>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</si>
  <si>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</si>
  <si>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</si>
  <si>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</si>
  <si>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</si>
  <si>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</si>
  <si>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</si>
  <si>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</si>
  <si>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</si>
  <si>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</si>
  <si>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</si>
  <si>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</si>
  <si>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</si>
  <si>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</si>
  <si>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</si>
  <si>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</si>
  <si>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</si>
  <si>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</si>
  <si>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</si>
  <si>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</si>
  <si>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</si>
  <si>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</si>
  <si>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</si>
  <si>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</si>
  <si>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</si>
  <si>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</si>
  <si>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</si>
  <si>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</si>
  <si>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</si>
  <si>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</si>
  <si>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</si>
  <si>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</si>
  <si>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</si>
  <si>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</si>
  <si>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</si>
  <si>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</si>
  <si>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</si>
  <si>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</si>
  <si>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</si>
  <si>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</si>
  <si>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</si>
  <si>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</si>
  <si>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</si>
  <si>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</si>
  <si>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</si>
  <si>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</si>
  <si>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</si>
  <si>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</si>
  <si>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</si>
  <si>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</si>
  <si>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</si>
  <si>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</si>
  <si>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</si>
  <si>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</si>
  <si>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</si>
  <si>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</si>
  <si>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</si>
  <si>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</si>
  <si>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</si>
  <si>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</si>
  <si>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</si>
  <si>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</si>
  <si>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</si>
  <si>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</si>
  <si>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</si>
  <si>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</si>
  <si>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</si>
  <si>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</si>
  <si>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</si>
  <si>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</si>
  <si>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</si>
  <si>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</si>
  <si>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</si>
  <si>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</si>
  <si>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</si>
  <si>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</si>
  <si>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</si>
  <si>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</si>
  <si>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</si>
  <si>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</si>
  <si>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</si>
  <si>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</si>
  <si>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</si>
  <si>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</si>
  <si>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</si>
  <si>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</si>
  <si>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</si>
  <si>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</si>
  <si>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</si>
  <si>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</si>
  <si>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</si>
  <si>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</si>
  <si>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</si>
  <si>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</si>
  <si>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</si>
  <si>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</si>
  <si>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</si>
  <si>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</si>
  <si>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</si>
  <si>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</si>
  <si>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</si>
  <si>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</si>
  <si>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</si>
  <si>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</si>
  <si>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</si>
  <si>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</si>
  <si>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</si>
  <si>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</si>
  <si>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</si>
  <si>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</si>
  <si>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</si>
  <si>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</si>
  <si>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</si>
  <si>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</si>
  <si>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</si>
  <si>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</si>
  <si>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</si>
  <si>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</si>
  <si>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</si>
  <si>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</si>
  <si>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</si>
  <si>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</si>
  <si>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</si>
  <si>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</si>
  <si>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</si>
  <si>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</si>
  <si>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</si>
  <si>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</si>
  <si>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</si>
  <si>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</si>
  <si>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</si>
  <si>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</si>
  <si>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</si>
  <si>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</si>
  <si>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</si>
  <si>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</si>
  <si>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</si>
  <si>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</si>
  <si>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</si>
  <si>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</si>
  <si>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</si>
  <si>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</si>
  <si>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</si>
  <si>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</si>
  <si>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</si>
  <si>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</si>
  <si>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</si>
  <si>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</si>
  <si>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</si>
  <si>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</si>
  <si>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</si>
  <si>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</si>
  <si>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</si>
  <si>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</si>
  <si>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</si>
  <si>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</si>
  <si>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</si>
  <si>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</si>
  <si>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</si>
  <si>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</si>
  <si>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</si>
  <si>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</si>
  <si>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</si>
  <si>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</si>
  <si>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</si>
  <si>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</si>
  <si>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</si>
  <si>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</si>
  <si>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</si>
  <si>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</si>
  <si>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</si>
  <si>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</si>
  <si>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</si>
  <si>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</si>
  <si>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</si>
  <si>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</si>
  <si>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</si>
  <si>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</si>
  <si>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</si>
  <si>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</si>
  <si>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</si>
  <si>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</si>
  <si>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</si>
  <si>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</si>
  <si>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</si>
  <si>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</si>
  <si>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</si>
  <si>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</si>
  <si>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</si>
  <si>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</si>
  <si>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</si>
  <si>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</si>
  <si>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</si>
  <si>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</si>
  <si>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</si>
  <si>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</si>
  <si>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</si>
  <si>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</si>
  <si>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</si>
  <si>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</si>
  <si>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</si>
  <si>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</si>
  <si>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</si>
  <si>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</si>
  <si>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</si>
  <si>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</si>
  <si>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</si>
  <si>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</si>
  <si>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</si>
  <si>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</si>
  <si>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</si>
  <si>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</si>
  <si>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</si>
  <si>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</si>
  <si>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</si>
  <si>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</si>
  <si>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</si>
  <si>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</si>
  <si>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</si>
  <si>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</si>
  <si>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</si>
  <si>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</si>
  <si>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</si>
  <si>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</si>
  <si>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</si>
  <si>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</si>
  <si>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</si>
  <si>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</si>
  <si>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</si>
  <si>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</si>
  <si>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</si>
  <si>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</si>
  <si>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</si>
  <si>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</si>
  <si>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</si>
  <si>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</si>
  <si>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</si>
  <si>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</si>
  <si>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</si>
  <si>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</si>
  <si>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</si>
  <si>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</si>
  <si>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</si>
  <si>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</si>
  <si>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</si>
  <si>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</si>
  <si>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</si>
  <si>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</si>
  <si>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</si>
  <si>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</si>
  <si>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</si>
  <si>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</si>
  <si>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</si>
  <si>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</si>
  <si>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</si>
  <si>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</si>
  <si>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</si>
  <si>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</si>
  <si>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</si>
  <si>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</si>
  <si>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</si>
  <si>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</si>
  <si>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</si>
  <si>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</si>
  <si>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</si>
  <si>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</si>
  <si>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</si>
  <si>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</si>
  <si>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</si>
  <si>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</si>
  <si>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</si>
  <si>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</si>
  <si>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</si>
  <si>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</si>
  <si>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</si>
  <si>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</si>
  <si>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</si>
  <si>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</si>
  <si>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</si>
  <si>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</si>
  <si>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</si>
  <si>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</si>
  <si>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</si>
  <si>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</si>
  <si>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</si>
  <si>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</si>
  <si>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</si>
  <si>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</si>
  <si>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</si>
  <si>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</si>
  <si>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</si>
  <si>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</si>
  <si>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</si>
  <si>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</si>
  <si>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</si>
  <si>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</si>
  <si>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</si>
  <si>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</si>
  <si>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</si>
  <si>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</si>
  <si>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</si>
  <si>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</si>
  <si>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</si>
  <si>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</si>
  <si>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</si>
  <si>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</si>
  <si>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</si>
  <si>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</si>
  <si>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</si>
  <si>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</si>
  <si>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</si>
  <si>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</si>
  <si>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</si>
  <si>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</si>
  <si>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</si>
  <si>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</si>
  <si>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</si>
  <si>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</si>
  <si>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</si>
  <si>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</si>
  <si>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</si>
  <si>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</si>
  <si>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</si>
  <si>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</si>
  <si>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</si>
  <si>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</si>
  <si>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</si>
  <si>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</si>
  <si>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</si>
  <si>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</si>
  <si>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</si>
  <si>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</si>
  <si>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</si>
  <si>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</si>
  <si>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</si>
  <si>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</si>
  <si>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</si>
  <si>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</si>
  <si>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</si>
  <si>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</si>
  <si>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</si>
  <si>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</si>
  <si>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</si>
  <si>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</si>
  <si>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</si>
  <si>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</si>
  <si>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</si>
  <si>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</si>
  <si>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</si>
  <si>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</si>
  <si>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</si>
  <si>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</si>
  <si>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</si>
  <si>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</si>
  <si>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</si>
  <si>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</si>
  <si>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</si>
  <si>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</si>
  <si>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</si>
  <si>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</si>
  <si>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</si>
  <si>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</si>
  <si>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</si>
  <si>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</si>
  <si>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</si>
  <si>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</si>
  <si>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</si>
  <si>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</si>
  <si>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</si>
  <si>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</si>
  <si>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</si>
  <si>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</si>
  <si>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</si>
  <si>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</si>
  <si>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</si>
  <si>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</si>
  <si>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</si>
  <si>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</si>
  <si>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</si>
  <si>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</si>
  <si>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</si>
  <si>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</si>
  <si>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</si>
  <si>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</si>
  <si>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</si>
  <si>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</si>
  <si>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</si>
  <si>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</si>
  <si>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</si>
  <si>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</si>
  <si>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</si>
  <si>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</si>
  <si>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</si>
  <si>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</si>
  <si>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</si>
  <si>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</si>
  <si>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</si>
  <si>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</si>
  <si>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</si>
  <si>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</si>
  <si>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</si>
  <si>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</si>
  <si>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</si>
  <si>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</si>
  <si>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</si>
  <si>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</si>
  <si>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</si>
  <si>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</si>
  <si>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</si>
  <si>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</si>
  <si>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</si>
  <si>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</si>
  <si>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</si>
  <si>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</si>
  <si>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</si>
  <si>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</si>
  <si>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</si>
  <si>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</si>
  <si>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</si>
  <si>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</si>
  <si>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</si>
  <si>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</si>
  <si>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</si>
  <si>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</si>
  <si>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</si>
  <si>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</si>
  <si>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</si>
  <si>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</si>
  <si>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</si>
  <si>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</si>
  <si>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</si>
  <si>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</si>
  <si>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</si>
  <si>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</si>
  <si>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</si>
  <si>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</si>
  <si>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</si>
  <si>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</si>
  <si>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</si>
  <si>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</si>
  <si>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</si>
  <si>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</si>
  <si>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</si>
  <si>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</si>
  <si>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</si>
  <si>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</si>
  <si>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</si>
  <si>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</si>
  <si>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</si>
  <si>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</si>
  <si>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</si>
  <si>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</si>
  <si>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</si>
  <si>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</si>
  <si>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</si>
  <si>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</si>
  <si>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</si>
  <si>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</si>
  <si>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</si>
  <si>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</si>
  <si>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</si>
  <si>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</si>
  <si>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</si>
  <si>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</si>
  <si>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</si>
  <si>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</si>
  <si>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</si>
  <si>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</si>
  <si>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</si>
  <si>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</si>
  <si>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</si>
  <si>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</si>
  <si>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</si>
  <si>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</si>
  <si>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</si>
  <si>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</si>
  <si>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</si>
  <si>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</si>
  <si>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</si>
  <si>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</si>
  <si>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</si>
  <si>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</si>
  <si>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</si>
  <si>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</si>
  <si>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</si>
  <si>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</si>
  <si>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</si>
  <si>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</si>
  <si>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</si>
  <si>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</si>
  <si>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</si>
  <si>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</si>
  <si>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</si>
  <si>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</si>
  <si>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</si>
  <si>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</si>
  <si>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</si>
  <si>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</si>
  <si>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</si>
  <si>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</si>
  <si>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</si>
  <si>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</si>
  <si>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</si>
  <si>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</si>
  <si>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</si>
  <si>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</si>
  <si>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</si>
  <si>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</si>
  <si>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</si>
  <si>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</si>
  <si>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</si>
  <si>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</si>
  <si>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</si>
  <si>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</si>
  <si>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</si>
  <si>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</si>
  <si>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</si>
  <si>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</si>
  <si>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</si>
  <si>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</si>
  <si>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</si>
  <si>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</si>
  <si>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</si>
  <si>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</si>
  <si>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</si>
  <si>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</si>
  <si>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</si>
  <si>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</si>
  <si>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</si>
  <si>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</si>
  <si>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</si>
  <si>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</si>
  <si>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</si>
  <si>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</si>
  <si>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</si>
  <si>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</si>
  <si>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</si>
  <si>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</si>
  <si>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</si>
  <si>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</si>
  <si>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</si>
  <si>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</si>
  <si>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</si>
  <si>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</si>
  <si>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</si>
  <si>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</si>
  <si>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</si>
  <si>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</si>
  <si>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</si>
  <si>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</si>
  <si>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</si>
  <si>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</si>
  <si>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</si>
  <si>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</si>
  <si>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</si>
  <si>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</si>
  <si>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</si>
  <si>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</si>
  <si>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</si>
  <si>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</si>
  <si>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</si>
  <si>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</si>
  <si>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</si>
  <si>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</si>
  <si>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</si>
  <si>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</si>
  <si>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</si>
  <si>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</si>
  <si>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</si>
  <si>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</si>
  <si>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</si>
  <si>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</si>
  <si>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</si>
  <si>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</si>
  <si>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</si>
  <si>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</si>
  <si>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</si>
  <si>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</si>
  <si>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</si>
  <si>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</si>
  <si>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</si>
  <si>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</si>
  <si>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</si>
  <si>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</si>
  <si>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</si>
  <si>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</si>
  <si>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</si>
  <si>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</si>
  <si>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</si>
  <si>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</si>
  <si>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</si>
  <si>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</si>
  <si>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</si>
  <si>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</si>
  <si>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</si>
  <si>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</si>
  <si>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</si>
  <si>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</si>
  <si>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</si>
  <si>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</si>
  <si>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</si>
  <si>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</si>
  <si>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</si>
  <si>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</si>
  <si>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</si>
  <si>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</si>
  <si>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</si>
  <si>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</si>
  <si>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</si>
  <si>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</si>
  <si>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</si>
  <si>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</si>
  <si>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</si>
  <si>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</si>
  <si>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</si>
  <si>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</si>
  <si>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</si>
  <si>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</si>
  <si>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</si>
  <si>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</si>
  <si>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</si>
  <si>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</si>
  <si>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</si>
  <si>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</si>
  <si>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</si>
  <si>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</si>
  <si>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</si>
  <si>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</si>
  <si>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</si>
  <si>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</si>
  <si>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</si>
  <si>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</si>
  <si>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</si>
  <si>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</si>
  <si>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</si>
  <si>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</si>
  <si>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</si>
  <si>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</si>
  <si>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</si>
  <si>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</si>
  <si>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</si>
  <si>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</si>
  <si>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</si>
  <si>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</si>
  <si>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</si>
  <si>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</si>
  <si>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</si>
  <si>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</si>
  <si>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</si>
  <si>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</si>
  <si>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</si>
  <si>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</si>
  <si>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</si>
  <si>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</si>
  <si>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</si>
  <si>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</si>
  <si>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</si>
  <si>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</si>
  <si>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</si>
  <si>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</si>
  <si>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</si>
  <si>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</si>
  <si>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</si>
  <si>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</si>
  <si>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</si>
  <si>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</si>
  <si>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</si>
  <si>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</si>
  <si>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</si>
  <si>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</si>
  <si>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</si>
  <si>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</si>
  <si>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</si>
  <si>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</si>
  <si>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</si>
  <si>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</si>
  <si>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</si>
  <si>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</si>
  <si>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</si>
  <si>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</si>
  <si>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</si>
  <si>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</si>
  <si>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</si>
  <si>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</si>
  <si>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</si>
  <si>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</si>
  <si>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</si>
  <si>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</si>
  <si>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</si>
  <si>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</si>
  <si>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</si>
  <si>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</si>
  <si>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</si>
  <si>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</si>
  <si>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</si>
  <si>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</si>
  <si>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</si>
  <si>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</si>
  <si>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</si>
  <si>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</si>
  <si>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</si>
  <si>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</si>
  <si>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</si>
  <si>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</si>
  <si>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</si>
  <si>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</si>
  <si>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</si>
  <si>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</si>
  <si>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</si>
  <si>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</si>
  <si>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</si>
  <si>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</si>
  <si>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</si>
  <si>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</si>
  <si>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</si>
  <si>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</si>
  <si>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</si>
  <si>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</si>
  <si>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</si>
  <si>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</si>
  <si>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</si>
  <si>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</si>
  <si>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</si>
  <si>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</si>
  <si>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</si>
  <si>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</si>
  <si>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</si>
  <si>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</si>
  <si>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</si>
  <si>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</si>
  <si>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</si>
  <si>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</si>
  <si>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</si>
  <si>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</si>
  <si>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</si>
  <si>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</si>
  <si>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</si>
  <si>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</si>
  <si>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</si>
  <si>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</si>
  <si>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</si>
  <si>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</si>
  <si>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</si>
  <si>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</si>
  <si>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</si>
  <si>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</si>
  <si>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</si>
  <si>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</si>
  <si>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</si>
  <si>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</si>
  <si>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</si>
  <si>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</si>
  <si>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</si>
  <si>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</si>
  <si>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</si>
  <si>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</si>
  <si>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</si>
  <si>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</si>
  <si>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</si>
  <si>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</si>
  <si>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</si>
  <si>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</si>
  <si>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</si>
  <si>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</si>
  <si>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</si>
  <si>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</si>
  <si>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</si>
  <si>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</si>
  <si>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</si>
  <si>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</si>
  <si>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</si>
  <si>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</si>
  <si>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</si>
  <si>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</si>
  <si>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</si>
  <si>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</si>
  <si>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</si>
  <si>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</si>
  <si>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</si>
  <si>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</si>
  <si>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</si>
  <si>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</si>
  <si>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</si>
  <si>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</si>
  <si>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</si>
  <si>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</si>
  <si>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</si>
  <si>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</si>
  <si>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</si>
  <si>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</si>
  <si>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</si>
  <si>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</si>
  <si>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</si>
  <si>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</si>
  <si>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</si>
  <si>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</si>
  <si>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</si>
  <si>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</si>
  <si>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</si>
  <si>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</si>
  <si>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</si>
  <si>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</si>
  <si>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</si>
  <si>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</si>
  <si>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</si>
  <si>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</si>
  <si>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</si>
  <si>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</si>
  <si>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</si>
  <si>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</si>
  <si>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</si>
  <si>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</si>
  <si>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</si>
  <si>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</si>
  <si>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</si>
  <si>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</si>
  <si>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</si>
  <si>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</si>
  <si>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</si>
  <si>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</si>
  <si>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</si>
  <si>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</si>
  <si>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</si>
  <si>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</si>
  <si>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</si>
  <si>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</si>
  <si>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</si>
  <si>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</si>
  <si>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</si>
  <si>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</si>
  <si>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</si>
  <si>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</si>
  <si>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</si>
  <si>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</si>
  <si>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</si>
  <si>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</si>
  <si>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</si>
  <si>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</si>
  <si>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</si>
  <si>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</si>
  <si>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</si>
  <si>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</si>
  <si>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</si>
  <si>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</si>
  <si>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</si>
  <si>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</si>
  <si>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</si>
  <si>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</si>
  <si>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</si>
  <si>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</si>
  <si>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</si>
  <si>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</si>
  <si>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</si>
  <si>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</si>
  <si>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</si>
  <si>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</si>
  <si>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</si>
  <si>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</si>
  <si>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</si>
  <si>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</si>
  <si>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</si>
  <si>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</si>
  <si>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</si>
  <si>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</si>
  <si>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</si>
  <si>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</si>
  <si>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</si>
  <si>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</si>
  <si>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</si>
  <si>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</si>
  <si>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</si>
  <si>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</si>
  <si>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</si>
  <si>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</si>
  <si>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</si>
  <si>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</si>
  <si>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</si>
  <si>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</si>
  <si>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</si>
  <si>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</si>
  <si>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</si>
  <si>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</si>
  <si>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</si>
  <si>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</si>
  <si>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</si>
  <si>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</si>
  <si>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</si>
  <si>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</si>
  <si>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</si>
  <si>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</si>
  <si>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</si>
  <si>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</si>
  <si>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</si>
  <si>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</si>
  <si>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</si>
  <si>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</si>
  <si>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</si>
  <si>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</si>
  <si>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</si>
  <si>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</si>
  <si>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</si>
  <si>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</si>
  <si>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</si>
  <si>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</si>
  <si>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</si>
  <si>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</si>
  <si>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</si>
  <si>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</si>
  <si>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</si>
  <si>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</si>
  <si>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</si>
  <si>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</si>
  <si>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</si>
  <si>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</si>
  <si>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</si>
  <si>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</si>
  <si>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</si>
  <si>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</si>
  <si>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</si>
  <si>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</si>
  <si>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</si>
  <si>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</si>
  <si>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</si>
  <si>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</si>
  <si>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</si>
  <si>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</si>
  <si>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</si>
  <si>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</si>
  <si>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</si>
  <si>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</si>
  <si>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</si>
  <si>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</si>
  <si>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</si>
  <si>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</si>
  <si>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</si>
  <si>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</si>
  <si>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</si>
  <si>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</si>
  <si>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</si>
  <si>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</si>
  <si>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</si>
  <si>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</si>
  <si>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</si>
  <si>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</si>
  <si>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</si>
  <si>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</si>
  <si>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</si>
  <si>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</si>
  <si>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</si>
  <si>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</si>
  <si>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</si>
  <si>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</si>
  <si>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</si>
  <si>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</si>
  <si>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</si>
  <si>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</si>
  <si>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</si>
  <si>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</si>
  <si>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</si>
  <si>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</si>
  <si>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</si>
  <si>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</si>
  <si>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</si>
  <si>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</si>
  <si>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</si>
  <si>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</si>
  <si>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</si>
  <si>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</si>
  <si>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</si>
  <si>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</si>
  <si>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</si>
  <si>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</si>
  <si>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</si>
  <si>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</si>
  <si>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</si>
  <si>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</si>
  <si>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</si>
  <si>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</si>
  <si>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</si>
  <si>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</si>
  <si>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</si>
  <si>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</si>
  <si>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</si>
  <si>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</si>
  <si>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</si>
  <si>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</si>
  <si>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</si>
  <si>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</si>
  <si>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</si>
  <si>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</si>
  <si>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</si>
  <si>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</si>
  <si>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</si>
  <si>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</si>
  <si>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</si>
  <si>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</si>
  <si>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</si>
  <si>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</si>
  <si>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</si>
  <si>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</si>
  <si>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</si>
  <si>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</si>
  <si>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</si>
  <si>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</si>
  <si>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</si>
  <si>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</si>
  <si>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</si>
  <si>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</si>
  <si>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</si>
  <si>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</si>
  <si>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</si>
  <si>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</si>
  <si>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</si>
  <si>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</si>
  <si>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</si>
  <si>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</si>
  <si>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</si>
  <si>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</si>
  <si>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</si>
  <si>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</si>
  <si>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</si>
  <si>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</si>
  <si>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</si>
  <si>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</si>
  <si>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</si>
  <si>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</si>
  <si>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</si>
  <si>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</si>
  <si>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</si>
  <si>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</si>
  <si>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</si>
  <si>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</si>
  <si>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</si>
  <si>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</si>
  <si>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</si>
  <si>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</si>
  <si>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</si>
  <si>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</si>
  <si>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</si>
  <si>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</si>
  <si>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</si>
  <si>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</si>
  <si>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</si>
  <si>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</si>
  <si>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</si>
  <si>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</si>
  <si>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</si>
  <si>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</si>
  <si>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</si>
  <si>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</si>
  <si>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</si>
  <si>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</si>
  <si>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</si>
  <si>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</si>
  <si>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</si>
  <si>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</si>
  <si>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</si>
  <si>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</si>
  <si>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</si>
  <si>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</si>
  <si>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</si>
  <si>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</si>
  <si>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</si>
  <si>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</si>
  <si>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</si>
  <si>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</si>
  <si>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</si>
  <si>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</si>
  <si>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</si>
  <si>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</si>
  <si>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</si>
  <si>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</si>
  <si>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</si>
  <si>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</si>
  <si>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</si>
  <si>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</si>
  <si>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</si>
  <si>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</si>
  <si>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</si>
  <si>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</si>
  <si>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</si>
  <si>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</si>
  <si>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</si>
  <si>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</si>
  <si>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</si>
  <si>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</si>
  <si>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</si>
  <si>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</si>
  <si>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</si>
  <si>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</si>
  <si>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</si>
  <si>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</si>
  <si>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</si>
  <si>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</si>
  <si>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</si>
  <si>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</si>
  <si>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</si>
  <si>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</si>
  <si>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</si>
  <si>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</si>
  <si>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</si>
  <si>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</si>
  <si>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</si>
  <si>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</si>
  <si>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</si>
  <si>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</si>
  <si>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</si>
  <si>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</si>
  <si>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</si>
  <si>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</si>
  <si>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</si>
  <si>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</si>
  <si>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</si>
  <si>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</si>
  <si>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</si>
  <si>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</si>
  <si>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</si>
  <si>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</si>
  <si>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</si>
  <si>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</si>
  <si>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</si>
  <si>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</si>
  <si>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</si>
  <si>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</si>
  <si>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</si>
  <si>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</si>
  <si>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</si>
  <si>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</si>
  <si>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</si>
  <si>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</si>
  <si>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</si>
  <si>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</si>
  <si>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</si>
  <si>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</si>
  <si>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</si>
  <si>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</si>
  <si>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</si>
  <si>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</si>
  <si>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</si>
  <si>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</si>
  <si>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</si>
  <si>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</si>
  <si>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</si>
  <si>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</si>
  <si>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</si>
  <si>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</si>
  <si>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</si>
  <si>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</si>
  <si>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</si>
  <si>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</si>
  <si>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</si>
  <si>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</si>
  <si>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</si>
  <si>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</si>
  <si>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</si>
  <si>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</si>
  <si>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</si>
  <si>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</si>
  <si>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</si>
  <si>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</si>
  <si>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</si>
  <si>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</si>
  <si>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</si>
  <si>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</si>
  <si>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</si>
  <si>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</si>
  <si>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</si>
  <si>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</si>
  <si>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</si>
  <si>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</si>
  <si>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</si>
  <si>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</si>
  <si>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</si>
  <si>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</si>
  <si>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</si>
  <si>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</si>
  <si>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</si>
  <si>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</si>
  <si>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</si>
  <si>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</si>
  <si>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</si>
  <si>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</si>
  <si>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</si>
  <si>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</si>
  <si>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</si>
  <si>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</si>
  <si>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</si>
  <si>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</si>
  <si>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</si>
  <si>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</si>
  <si>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</si>
  <si>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</si>
  <si>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</si>
  <si>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</si>
  <si>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</si>
  <si>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</si>
  <si>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</si>
  <si>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</si>
  <si>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</si>
  <si>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</si>
  <si>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</si>
  <si>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</si>
  <si>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</si>
  <si>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</si>
  <si>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</si>
  <si>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</si>
  <si>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</si>
  <si>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</si>
  <si>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</si>
  <si>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</si>
  <si>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</si>
  <si>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</si>
  <si>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</si>
  <si>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</si>
  <si>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</si>
  <si>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</si>
  <si>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</si>
  <si>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</si>
  <si>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</si>
  <si>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</si>
  <si>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</si>
  <si>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</si>
  <si>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</si>
  <si>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</si>
  <si>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</si>
  <si>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</si>
  <si>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</si>
  <si>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</si>
  <si>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</si>
  <si>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</si>
  <si>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</si>
  <si>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</si>
  <si>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</si>
  <si>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</si>
  <si>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</si>
  <si>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</si>
  <si>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</si>
  <si>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</si>
  <si>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</si>
  <si>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</si>
  <si>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</si>
  <si>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</si>
  <si>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</si>
  <si>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</si>
  <si>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</si>
  <si>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</si>
  <si>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</si>
  <si>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</si>
  <si>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</si>
  <si>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</si>
  <si>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</si>
  <si>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</si>
  <si>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</si>
  <si>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</si>
  <si>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</si>
  <si>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</si>
  <si>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</si>
  <si>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</si>
  <si>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</si>
  <si>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</si>
  <si>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</si>
  <si>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</si>
  <si>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</si>
  <si>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</si>
  <si>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</si>
  <si>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</si>
  <si>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</si>
  <si>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</si>
  <si>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</si>
  <si>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</si>
  <si>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</si>
  <si>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</si>
  <si>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</si>
  <si>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</si>
  <si>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</si>
  <si>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</si>
  <si>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</si>
  <si>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</si>
  <si>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</si>
  <si>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</si>
  <si>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</si>
  <si>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</si>
  <si>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</si>
  <si>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</si>
  <si>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</si>
  <si>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</si>
  <si>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</si>
  <si>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</si>
  <si>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</si>
  <si>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</si>
  <si>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</si>
  <si>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</si>
  <si>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</si>
  <si>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</si>
  <si>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</si>
  <si>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</si>
  <si>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</si>
  <si>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</si>
  <si>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</si>
  <si>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</si>
  <si>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</si>
  <si>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</si>
  <si>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</si>
  <si>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</si>
  <si>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</si>
  <si>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</si>
  <si>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</si>
  <si>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</si>
  <si>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</si>
  <si>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</si>
  <si>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</si>
  <si>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</si>
  <si>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</si>
  <si>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</si>
  <si>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</si>
  <si>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</si>
  <si>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</si>
  <si>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</si>
  <si>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</si>
  <si>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</si>
  <si>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</si>
  <si>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</si>
  <si>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</si>
  <si>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</si>
  <si>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</si>
  <si>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</si>
  <si>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</si>
  <si>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</si>
  <si>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</si>
  <si>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</si>
  <si>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</si>
  <si>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</si>
  <si>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</si>
  <si>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</si>
  <si>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</si>
  <si>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</si>
  <si>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</si>
  <si>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</si>
  <si>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</si>
  <si>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</si>
  <si>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</si>
  <si>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</si>
  <si>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</si>
  <si>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</si>
  <si>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</si>
  <si>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</si>
  <si>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</si>
  <si>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</si>
  <si>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</si>
  <si>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</si>
  <si>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</si>
  <si>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</si>
  <si>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</si>
  <si>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</si>
  <si>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</si>
  <si>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</si>
  <si>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</si>
  <si>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</si>
  <si>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</si>
  <si>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</si>
  <si>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</si>
  <si>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</si>
  <si>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</si>
  <si>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</si>
  <si>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</si>
  <si>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</si>
  <si>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</si>
  <si>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</si>
  <si>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</si>
  <si>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</si>
  <si>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</si>
  <si>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</si>
  <si>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</si>
  <si>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</si>
  <si>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</si>
  <si>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</si>
  <si>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</si>
  <si>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</si>
  <si>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</si>
  <si>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</si>
  <si>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</si>
  <si>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</si>
  <si>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</si>
  <si>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</si>
  <si>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</si>
  <si>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</si>
  <si>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</si>
  <si>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</si>
  <si>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</si>
  <si>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</si>
  <si>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</si>
  <si>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</si>
  <si>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</si>
  <si>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</si>
  <si>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</si>
  <si>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</si>
  <si>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</si>
  <si>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</si>
  <si>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</si>
  <si>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</si>
  <si>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</si>
  <si>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</si>
  <si>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</si>
  <si>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</si>
  <si>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</si>
  <si>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</si>
  <si>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</si>
  <si>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</si>
  <si>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</si>
  <si>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</si>
  <si>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</si>
  <si>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</si>
  <si>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</si>
  <si>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</si>
  <si>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</si>
  <si>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</si>
  <si>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</si>
  <si>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</si>
  <si>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</si>
  <si>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</si>
  <si>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</si>
  <si>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</si>
  <si>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</si>
  <si>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</si>
  <si>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</si>
  <si>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</si>
  <si>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</si>
  <si>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</si>
  <si>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</si>
  <si>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</si>
  <si>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</si>
  <si>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</si>
  <si>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</si>
  <si>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</si>
  <si>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</si>
  <si>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</si>
  <si>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</si>
  <si>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</si>
  <si>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</si>
  <si>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</si>
  <si>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</si>
  <si>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</si>
  <si>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</si>
  <si>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</si>
  <si>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</si>
  <si>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</si>
  <si>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</si>
  <si>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</si>
  <si>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</si>
  <si>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</si>
  <si>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</si>
  <si>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</si>
  <si>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</si>
  <si>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</si>
  <si>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</si>
  <si>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</si>
  <si>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</si>
  <si>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</si>
  <si>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</si>
  <si>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</si>
  <si>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</si>
  <si>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</si>
  <si>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</si>
  <si>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</si>
  <si>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</si>
  <si>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</si>
  <si>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</si>
  <si>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</si>
  <si>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</si>
  <si>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</si>
  <si>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</si>
  <si>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</si>
  <si>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</si>
  <si>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</si>
  <si>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</si>
  <si>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</si>
  <si>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</si>
  <si>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</si>
  <si>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</si>
  <si>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</si>
  <si>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</si>
  <si>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</si>
  <si>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</si>
  <si>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</si>
  <si>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</si>
  <si>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</si>
  <si>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</si>
  <si>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</si>
  <si>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</si>
  <si>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</si>
  <si>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</si>
  <si>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</si>
  <si>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</si>
  <si>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</si>
  <si>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</si>
  <si>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</si>
  <si>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</si>
  <si>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</si>
  <si>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</si>
  <si>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</si>
  <si>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</si>
  <si>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</si>
  <si>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</si>
  <si>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</si>
  <si>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</si>
  <si>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</si>
  <si>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</si>
  <si>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</si>
  <si>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</si>
  <si>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</si>
  <si>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</si>
  <si>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</si>
  <si>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</si>
  <si>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</si>
  <si>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</si>
  <si>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</si>
  <si>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</si>
  <si>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</si>
  <si>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</si>
  <si>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</si>
  <si>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</si>
  <si>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</si>
  <si>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</si>
  <si>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</si>
  <si>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</si>
  <si>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</si>
  <si>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</si>
  <si>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</si>
  <si>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</si>
  <si>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</si>
  <si>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</si>
  <si>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</si>
  <si>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</si>
  <si>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</si>
  <si>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</si>
  <si>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</si>
  <si>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</si>
  <si>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</si>
  <si>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</si>
  <si>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</si>
  <si>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</si>
  <si>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</si>
  <si>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</si>
  <si>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</si>
  <si>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</si>
  <si>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</si>
  <si>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</si>
  <si>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</si>
  <si>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</si>
  <si>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</si>
  <si>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</si>
  <si>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</si>
  <si>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</si>
  <si>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</si>
  <si>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</si>
  <si>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</si>
  <si>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</si>
  <si>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</si>
  <si>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</si>
  <si>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</si>
  <si>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</si>
  <si>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</si>
  <si>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</si>
  <si>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</si>
  <si>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</si>
  <si>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</si>
  <si>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</si>
  <si>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</si>
  <si>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</si>
  <si>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</si>
  <si>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</si>
  <si>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</si>
  <si>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</si>
  <si>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</si>
  <si>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</si>
  <si>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</si>
  <si>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</si>
  <si>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</si>
  <si>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</si>
  <si>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</si>
  <si>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</si>
  <si>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</si>
  <si>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</si>
  <si>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</si>
  <si>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</si>
  <si>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</si>
  <si>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</si>
  <si>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</si>
  <si>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</si>
  <si>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</si>
  <si>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</si>
  <si>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</si>
  <si>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</si>
  <si>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</si>
  <si>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</si>
  <si>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</si>
  <si>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</si>
  <si>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</si>
  <si>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</si>
  <si>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</si>
  <si>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</si>
  <si>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</si>
  <si>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</si>
  <si>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</si>
  <si>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</si>
  <si>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</si>
  <si>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</si>
  <si>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</si>
  <si>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</si>
  <si>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</si>
  <si>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</si>
  <si>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</si>
  <si>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</si>
  <si>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</si>
  <si>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</si>
  <si>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</si>
  <si>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</si>
  <si>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</si>
  <si>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</si>
  <si>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</si>
  <si>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</si>
  <si>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</si>
  <si>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</si>
  <si>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</si>
  <si>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</si>
  <si>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</si>
  <si>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</si>
  <si>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</si>
  <si>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</si>
  <si>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</si>
  <si>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</si>
  <si>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</si>
  <si>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</si>
  <si>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</si>
  <si>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</si>
  <si>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</si>
  <si>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</si>
  <si>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</si>
  <si>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</si>
  <si>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</si>
  <si>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</si>
  <si>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</si>
  <si>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</si>
  <si>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</si>
  <si>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</si>
  <si>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</si>
  <si>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</si>
  <si>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</si>
  <si>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</si>
  <si>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</si>
  <si>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</si>
  <si>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</si>
  <si>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</si>
  <si>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</si>
  <si>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</si>
  <si>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</si>
  <si>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</si>
  <si>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</si>
  <si>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</si>
  <si>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</si>
  <si>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</si>
  <si>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</si>
  <si>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</si>
  <si>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</si>
  <si>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</si>
  <si>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</si>
  <si>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</si>
  <si>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</si>
  <si>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</si>
  <si>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</si>
  <si>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</si>
  <si>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</si>
  <si>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</si>
  <si>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</si>
  <si>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</si>
  <si>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</si>
  <si>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</si>
  <si>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</si>
  <si>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</si>
  <si>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</si>
  <si>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</si>
  <si>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</si>
  <si>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</si>
  <si>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</si>
  <si>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</si>
  <si>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</si>
  <si>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</si>
  <si>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</si>
  <si>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</si>
  <si>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</si>
  <si>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</si>
  <si>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</si>
  <si>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</si>
  <si>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</si>
  <si>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</si>
  <si>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</si>
  <si>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</si>
  <si>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</si>
  <si>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</si>
  <si>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</si>
  <si>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</si>
  <si>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</si>
  <si>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</si>
  <si>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</si>
  <si>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</si>
  <si>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</si>
  <si>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</si>
  <si>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</si>
  <si>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</si>
  <si>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</si>
  <si>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</si>
  <si>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</si>
  <si>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</si>
  <si>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</si>
  <si>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</si>
  <si>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</si>
  <si>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</si>
  <si>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</si>
  <si>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</si>
  <si>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</si>
  <si>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</si>
  <si>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</si>
  <si>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</si>
  <si>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</si>
  <si>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</si>
  <si>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</si>
  <si>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</si>
  <si>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</si>
  <si>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</si>
  <si>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</si>
  <si>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</si>
  <si>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</si>
  <si>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</si>
  <si>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</si>
  <si>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</si>
  <si>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</si>
  <si>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</si>
  <si>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</si>
  <si>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</si>
  <si>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</si>
  <si>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</si>
  <si>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</si>
  <si>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</si>
  <si>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</si>
  <si>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</si>
  <si>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</si>
  <si>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</si>
  <si>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</si>
  <si>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</si>
  <si>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</si>
  <si>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</si>
  <si>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</si>
  <si>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</si>
  <si>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</si>
  <si>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</si>
  <si>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</si>
  <si>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</si>
  <si>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</si>
  <si>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</si>
  <si>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</si>
  <si>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</si>
  <si>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</si>
  <si>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</si>
  <si>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</si>
  <si>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</si>
  <si>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</si>
  <si>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</si>
  <si>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</si>
  <si>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</si>
  <si>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</si>
  <si>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</si>
  <si>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</si>
  <si>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</si>
  <si>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</si>
  <si>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</si>
  <si>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</si>
  <si>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</si>
  <si>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</si>
  <si>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</si>
  <si>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</si>
  <si>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</si>
  <si>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</si>
  <si>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</si>
  <si>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</si>
  <si>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</si>
  <si>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</si>
  <si>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</si>
  <si>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</si>
  <si>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</si>
  <si>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</si>
  <si>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</si>
  <si>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</si>
  <si>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</si>
  <si>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</si>
  <si>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</si>
  <si>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</si>
  <si>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</si>
  <si>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</si>
  <si>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</si>
  <si>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</si>
  <si>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</si>
  <si>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</si>
  <si>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</si>
  <si>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</si>
  <si>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</si>
  <si>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</si>
  <si>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</si>
  <si>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</si>
  <si>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</si>
  <si>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</si>
  <si>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</si>
  <si>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</si>
  <si>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</si>
  <si>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</si>
  <si>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</si>
  <si>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</si>
  <si>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</si>
  <si>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</si>
  <si>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</si>
  <si>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</si>
  <si>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</si>
  <si>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</si>
  <si>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</si>
  <si>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</si>
  <si>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</si>
  <si>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</si>
  <si>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</si>
  <si>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</si>
  <si>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</si>
  <si>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</si>
  <si>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</si>
  <si>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</si>
  <si>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</si>
  <si>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</si>
  <si>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</si>
  <si>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</si>
  <si>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</si>
  <si>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</si>
  <si>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</si>
  <si>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</si>
  <si>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</si>
  <si>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</si>
  <si>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</si>
  <si>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</si>
  <si>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</si>
  <si>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</si>
  <si>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</si>
  <si>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</si>
  <si>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</si>
  <si>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</si>
  <si>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</si>
  <si>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</si>
  <si>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</si>
  <si>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</si>
  <si>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</si>
  <si>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</si>
  <si>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</si>
  <si>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</si>
  <si>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</si>
  <si>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</si>
  <si>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</si>
  <si>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</si>
  <si>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</si>
  <si>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</si>
  <si>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</si>
  <si>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</si>
  <si>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</si>
  <si>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</si>
  <si>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</si>
  <si>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</si>
  <si>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</si>
  <si>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</si>
  <si>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</si>
  <si>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</si>
  <si>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</si>
  <si>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</si>
  <si>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</si>
  <si>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</si>
  <si>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</si>
  <si>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</si>
  <si>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</si>
  <si>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</si>
  <si>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</si>
  <si>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</si>
  <si>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</si>
  <si>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</si>
  <si>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</si>
  <si>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</si>
  <si>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</si>
  <si>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</si>
  <si>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</si>
  <si>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</si>
  <si>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</si>
  <si>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</si>
  <si>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</si>
  <si>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</si>
  <si>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</si>
  <si>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</si>
  <si>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</si>
  <si>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</si>
  <si>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</si>
  <si>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</si>
  <si>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</si>
  <si>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</si>
  <si>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</si>
  <si>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</si>
  <si>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</si>
  <si>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</si>
  <si>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</si>
  <si>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</si>
  <si>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</si>
  <si>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</si>
  <si>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</si>
  <si>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</si>
  <si>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</si>
  <si>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</si>
  <si>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</si>
  <si>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</si>
  <si>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</si>
  <si>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</si>
  <si>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</si>
  <si>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</si>
  <si>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</si>
  <si>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</si>
  <si>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</si>
  <si>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</si>
  <si>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</si>
  <si>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</si>
  <si>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</si>
  <si>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</si>
  <si>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</si>
  <si>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</si>
  <si>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</si>
  <si>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</si>
  <si>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</si>
  <si>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</si>
  <si>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</si>
  <si>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</si>
  <si>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</si>
  <si>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</si>
  <si>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</si>
  <si>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</si>
  <si>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</si>
  <si>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</si>
  <si>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</si>
  <si>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</si>
  <si>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</si>
  <si>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</si>
  <si>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</si>
  <si>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</si>
  <si>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</si>
  <si>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</si>
  <si>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</si>
  <si>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</si>
  <si>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</si>
  <si>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</si>
  <si>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</si>
  <si>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</si>
  <si>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</si>
  <si>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</si>
  <si>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</si>
  <si>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</si>
  <si>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</si>
  <si>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</si>
  <si>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</si>
  <si>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</si>
  <si>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</si>
  <si>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</si>
  <si>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</si>
  <si>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</si>
  <si>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</si>
  <si>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</si>
  <si>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</si>
  <si>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</si>
  <si>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</si>
  <si>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</si>
  <si>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</si>
  <si>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</si>
  <si>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</si>
  <si>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</si>
  <si>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</si>
  <si>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</si>
  <si>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</si>
  <si>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</si>
  <si>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</si>
  <si>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</si>
  <si>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</si>
  <si>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</si>
  <si>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</si>
  <si>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</si>
  <si>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</si>
  <si>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</si>
  <si>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</si>
  <si>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</si>
  <si>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</si>
  <si>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</si>
  <si>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</si>
  <si>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</si>
  <si>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</si>
  <si>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</si>
  <si>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</si>
  <si>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</si>
  <si>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</si>
  <si>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</si>
  <si>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</si>
  <si>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</si>
  <si>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</si>
  <si>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</si>
  <si>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</si>
  <si>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</si>
  <si>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</si>
  <si>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</si>
  <si>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</si>
  <si>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</si>
  <si>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</si>
  <si>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</si>
  <si>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</si>
  <si>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</si>
  <si>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</si>
  <si>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</si>
  <si>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</si>
  <si>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</si>
  <si>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</si>
  <si>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</si>
  <si>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</si>
  <si>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</si>
  <si>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</si>
  <si>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</si>
  <si>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</si>
  <si>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</si>
  <si>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</si>
  <si>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</si>
  <si>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</si>
  <si>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</si>
  <si>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</si>
  <si>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</si>
  <si>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</si>
  <si>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</si>
  <si>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</si>
  <si>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</si>
  <si>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</si>
  <si>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</si>
  <si>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</si>
  <si>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</si>
  <si>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</si>
  <si>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</si>
  <si>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</si>
  <si>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</si>
  <si>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</si>
  <si>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</si>
  <si>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</si>
  <si>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</si>
  <si>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</si>
  <si>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</si>
  <si>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</si>
  <si>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</si>
  <si>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</si>
  <si>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</si>
  <si>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</si>
  <si>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</si>
  <si>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</si>
  <si>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</si>
  <si>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</si>
  <si>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</si>
  <si>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</si>
  <si>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</si>
  <si>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</si>
  <si>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</si>
  <si>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</si>
  <si>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</si>
  <si>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</si>
  <si>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</si>
  <si>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</si>
  <si>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</si>
  <si>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</si>
  <si>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</si>
  <si>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</si>
  <si>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</si>
  <si>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</si>
  <si>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</si>
  <si>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</si>
  <si>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</si>
  <si>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</si>
  <si>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</si>
  <si>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</si>
  <si>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</si>
  <si>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</si>
  <si>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</si>
  <si>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</si>
  <si>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</si>
  <si>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</si>
  <si>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</si>
  <si>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</si>
  <si>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</si>
  <si>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</si>
  <si>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</si>
  <si>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</si>
  <si>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</si>
  <si>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</si>
  <si>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</si>
  <si>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</si>
  <si>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</si>
  <si>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</si>
  <si>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</si>
  <si>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</si>
  <si>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</si>
  <si>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</si>
  <si>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</si>
  <si>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</si>
  <si>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</si>
  <si>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</si>
  <si>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</si>
  <si>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</si>
  <si>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</si>
  <si>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</si>
  <si>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</si>
  <si>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</si>
  <si>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</si>
  <si>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</si>
  <si>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</si>
  <si>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</si>
  <si>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</si>
  <si>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</si>
  <si>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</si>
  <si>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</si>
  <si>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</si>
  <si>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</si>
  <si>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</si>
  <si>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</si>
  <si>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</si>
  <si>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</si>
  <si>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</si>
  <si>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</si>
  <si>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</si>
  <si>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</si>
  <si>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</si>
  <si>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</si>
  <si>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</si>
  <si>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</si>
  <si>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</si>
  <si>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</si>
  <si>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</si>
  <si>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</si>
  <si>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</si>
  <si>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</si>
  <si>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</si>
  <si>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</si>
  <si>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</si>
  <si>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</si>
  <si>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</si>
  <si>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</si>
  <si>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</si>
  <si>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</si>
  <si>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</si>
  <si>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</si>
  <si>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</si>
  <si>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</si>
  <si>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</si>
  <si>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</si>
  <si>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</si>
  <si>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</si>
  <si>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</si>
  <si>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</si>
  <si>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</si>
  <si>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</si>
  <si>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</si>
  <si>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</si>
  <si>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</si>
  <si>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</si>
  <si>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</si>
  <si>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</si>
  <si>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</si>
  <si>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</si>
  <si>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</si>
  <si>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</si>
  <si>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</si>
  <si>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</si>
  <si>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</si>
  <si>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</si>
  <si>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</si>
  <si>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</si>
  <si>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</si>
  <si>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</si>
  <si>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</si>
  <si>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</si>
  <si>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</si>
  <si>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</si>
  <si>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</si>
  <si>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</si>
  <si>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</si>
  <si>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</si>
  <si>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</si>
  <si>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</si>
  <si>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</si>
  <si>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</si>
  <si>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</si>
  <si>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</si>
  <si>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</si>
  <si>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</si>
  <si>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</si>
  <si>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</si>
  <si>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</si>
  <si>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</si>
  <si>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</si>
  <si>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</si>
  <si>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</si>
  <si>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</si>
  <si>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</si>
  <si>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</si>
  <si>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</si>
  <si>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</si>
  <si>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</si>
  <si>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</si>
  <si>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</si>
  <si>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</si>
  <si>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</si>
  <si>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</si>
  <si>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</si>
  <si>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</si>
  <si>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</si>
  <si>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</si>
  <si>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</si>
  <si>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</si>
  <si>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</si>
  <si>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</si>
  <si>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</si>
  <si>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</si>
  <si>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</si>
  <si>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</si>
  <si>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</si>
  <si>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</si>
  <si>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</si>
  <si>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</si>
  <si>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</si>
  <si>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</si>
  <si>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</si>
  <si>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</si>
  <si>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</si>
  <si>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</si>
  <si>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</si>
  <si>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</si>
  <si>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</si>
  <si>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</si>
  <si>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</si>
  <si>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</si>
  <si>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</si>
  <si>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</si>
  <si>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</si>
  <si>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</si>
  <si>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</si>
  <si>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</si>
  <si>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</si>
  <si>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</si>
  <si>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</si>
  <si>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</si>
  <si>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</si>
  <si>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</si>
  <si>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</si>
  <si>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</si>
  <si>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</si>
  <si>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</si>
  <si>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</si>
  <si>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</si>
  <si>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</si>
  <si>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</si>
  <si>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</si>
  <si>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</si>
  <si>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</si>
  <si>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</si>
  <si>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</si>
  <si>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</si>
  <si>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</si>
  <si>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</si>
  <si>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</si>
  <si>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</si>
  <si>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</si>
  <si>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</si>
  <si>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</si>
  <si>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</si>
  <si>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</si>
  <si>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</si>
  <si>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</si>
  <si>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</si>
  <si>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</si>
  <si>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</si>
  <si>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</si>
  <si>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</si>
  <si>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</si>
  <si>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</si>
  <si>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</si>
  <si>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</si>
  <si>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</si>
  <si>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</si>
  <si>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</si>
  <si>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</si>
  <si>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</si>
  <si>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</si>
  <si>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</si>
  <si>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</si>
  <si>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</si>
  <si>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</si>
  <si>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</si>
  <si>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</si>
  <si>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</si>
  <si>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</si>
  <si>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</si>
  <si>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</si>
  <si>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</si>
  <si>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</si>
  <si>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</si>
  <si>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</si>
  <si>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</si>
  <si>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</si>
  <si>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</si>
  <si>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</si>
  <si>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</si>
  <si>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</si>
  <si>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</si>
  <si>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</si>
  <si>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</si>
  <si>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</si>
  <si>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</si>
  <si>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</si>
  <si>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</si>
  <si>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</si>
  <si>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</si>
  <si>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</si>
  <si>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</si>
  <si>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</si>
  <si>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</si>
  <si>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</si>
  <si>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</si>
  <si>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</si>
  <si>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</si>
  <si>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</si>
  <si>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</si>
  <si>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</si>
  <si>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</si>
  <si>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</si>
  <si>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</si>
  <si>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</si>
  <si>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</si>
  <si>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</si>
  <si>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</si>
  <si>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</si>
  <si>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</si>
  <si>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</si>
  <si>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</si>
  <si>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</si>
  <si>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</si>
  <si>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</si>
  <si>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</si>
  <si>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</si>
  <si>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</si>
  <si>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</si>
  <si>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</si>
  <si>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</si>
  <si>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</si>
  <si>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</si>
  <si>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</si>
  <si>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</si>
  <si>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</si>
  <si>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</si>
  <si>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</si>
  <si>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</si>
  <si>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</si>
  <si>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</si>
  <si>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</si>
  <si>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</si>
  <si>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</si>
  <si>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</si>
  <si>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</si>
  <si>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</si>
  <si>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</si>
  <si>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</si>
  <si>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</si>
  <si>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</si>
  <si>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</si>
  <si>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</si>
  <si>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</si>
  <si>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</si>
  <si>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</si>
  <si>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</si>
  <si>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</si>
  <si>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</si>
  <si>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</si>
  <si>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</si>
  <si>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</si>
  <si>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</si>
  <si>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</si>
  <si>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</si>
  <si>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</si>
  <si>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</si>
  <si>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</si>
  <si>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</si>
  <si>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</si>
  <si>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</si>
  <si>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</si>
  <si>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</si>
  <si>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</si>
  <si>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</si>
  <si>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</si>
  <si>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</si>
  <si>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</si>
  <si>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</si>
  <si>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</si>
  <si>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</si>
  <si>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</si>
  <si>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</si>
  <si>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</si>
  <si>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</si>
  <si>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</si>
  <si>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</si>
  <si>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</si>
  <si>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</si>
  <si>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</si>
  <si>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</si>
  <si>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</si>
  <si>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</si>
  <si>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</si>
  <si>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</si>
  <si>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</si>
  <si>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</si>
  <si>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</si>
  <si>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</si>
  <si>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</si>
  <si>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</si>
  <si>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</si>
  <si>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</si>
  <si>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</si>
  <si>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</si>
  <si>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</si>
  <si>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</si>
  <si>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</si>
  <si>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</si>
  <si>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</si>
  <si>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</si>
  <si>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</si>
  <si>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</si>
  <si>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</si>
  <si>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</si>
  <si>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</si>
  <si>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</si>
  <si>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</si>
  <si>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</si>
  <si>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</si>
  <si>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</si>
  <si>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</si>
  <si>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</si>
  <si>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</si>
  <si>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</si>
  <si>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</si>
  <si>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</si>
  <si>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</si>
  <si>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</si>
  <si>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</si>
  <si>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</si>
  <si>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</si>
  <si>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</si>
  <si>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</si>
  <si>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</si>
  <si>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</si>
  <si>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</si>
  <si>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</si>
  <si>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</si>
  <si>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</si>
  <si>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</si>
  <si>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</si>
  <si>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</si>
  <si>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</si>
  <si>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</si>
  <si>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</si>
  <si>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</si>
  <si>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</si>
  <si>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</si>
  <si>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</si>
  <si>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</si>
  <si>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</si>
  <si>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</si>
  <si>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</si>
  <si>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</si>
  <si>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</si>
  <si>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</si>
  <si>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</si>
  <si>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</si>
  <si>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</si>
  <si>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</si>
  <si>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</si>
  <si>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</si>
  <si>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</si>
  <si>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</si>
  <si>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</si>
  <si>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</si>
  <si>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</si>
  <si>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</si>
  <si>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</si>
  <si>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</si>
  <si>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</si>
  <si>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</si>
  <si>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</si>
  <si>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</si>
  <si>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</si>
  <si>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</si>
  <si>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</si>
  <si>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</si>
  <si>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</si>
  <si>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</si>
  <si>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</si>
  <si>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</si>
  <si>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</si>
  <si>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</si>
  <si>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</si>
  <si>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</si>
  <si>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</si>
  <si>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</si>
  <si>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</si>
  <si>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</si>
  <si>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</si>
  <si>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</si>
  <si>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</si>
  <si>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</si>
  <si>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</si>
  <si>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</si>
  <si>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</si>
  <si>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</si>
  <si>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</si>
  <si>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</si>
  <si>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</si>
  <si>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</si>
  <si>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</si>
  <si>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</si>
  <si>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</si>
  <si>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</si>
  <si>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</si>
  <si>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</si>
  <si>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</si>
  <si>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</si>
  <si>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</si>
  <si>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</si>
  <si>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</si>
  <si>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</si>
  <si>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</si>
  <si>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</si>
  <si>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</si>
  <si>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</si>
  <si>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</si>
  <si>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</si>
  <si>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</si>
  <si>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</si>
  <si>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</si>
  <si>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</si>
  <si>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</si>
  <si>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</si>
  <si>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</si>
  <si>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</si>
  <si>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</si>
  <si>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</si>
  <si>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</si>
  <si>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</si>
  <si>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</si>
  <si>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</si>
  <si>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</si>
  <si>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</si>
  <si>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</si>
  <si>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</si>
  <si>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</si>
  <si>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</si>
  <si>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</si>
  <si>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</si>
  <si>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</si>
  <si>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</si>
  <si>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</si>
  <si>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</si>
  <si>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</si>
  <si>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</si>
  <si>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</si>
  <si>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</si>
  <si>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</si>
  <si>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</si>
  <si>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</si>
  <si>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</si>
  <si>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</si>
  <si>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</si>
  <si>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</si>
  <si>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</si>
  <si>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</si>
  <si>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</si>
  <si>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</si>
  <si>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</si>
  <si>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</si>
  <si>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</si>
  <si>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</si>
  <si>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</si>
  <si>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</si>
  <si>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</si>
  <si>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</si>
  <si>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</si>
  <si>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</si>
  <si>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</si>
  <si>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</si>
  <si>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</si>
  <si>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</si>
  <si>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</si>
  <si>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</si>
  <si>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</si>
  <si>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</si>
  <si>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</si>
  <si>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</si>
  <si>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</si>
  <si>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</si>
  <si>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</si>
  <si>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</si>
  <si>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</si>
  <si>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</si>
  <si>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</si>
  <si>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</si>
  <si>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</si>
  <si>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</si>
  <si>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</si>
  <si>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</si>
  <si>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</si>
  <si>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</si>
  <si>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</si>
  <si>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</si>
  <si>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</si>
  <si>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</si>
  <si>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</si>
  <si>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</si>
  <si>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</si>
  <si>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</si>
  <si>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</si>
  <si>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</si>
  <si>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</si>
  <si>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</si>
  <si>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</si>
  <si>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</si>
  <si>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</si>
  <si>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</si>
  <si>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</si>
  <si>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</si>
  <si>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</si>
  <si>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</si>
  <si>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</si>
  <si>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</si>
  <si>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</si>
  <si>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</si>
  <si>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</si>
  <si>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</si>
  <si>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</si>
  <si>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</si>
  <si>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</si>
  <si>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</si>
  <si>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</si>
  <si>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</si>
  <si>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</si>
  <si>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</si>
  <si>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</si>
  <si>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</si>
  <si>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</si>
  <si>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</si>
  <si>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</si>
  <si>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</si>
  <si>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</si>
  <si>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</si>
  <si>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</si>
  <si>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</si>
  <si>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</si>
  <si>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</si>
  <si>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</si>
  <si>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</si>
  <si>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</si>
  <si>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</si>
  <si>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</si>
  <si>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</si>
  <si>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</si>
  <si>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</si>
  <si>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</si>
  <si>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</si>
  <si>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</si>
  <si>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</si>
  <si>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</si>
  <si>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</si>
  <si>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</si>
  <si>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</si>
  <si>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</si>
  <si>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</si>
  <si>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</si>
  <si>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</si>
  <si>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</si>
  <si>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</si>
  <si>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</si>
  <si>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</si>
  <si>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</si>
  <si>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</si>
  <si>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</si>
  <si>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</si>
  <si>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</si>
  <si>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</si>
  <si>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</si>
  <si>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</si>
  <si>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</si>
  <si>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</si>
  <si>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</si>
  <si>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</si>
  <si>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</si>
  <si>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</si>
  <si>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</si>
  <si>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</si>
  <si>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</si>
  <si>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</si>
  <si>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</si>
  <si>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</si>
  <si>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</si>
  <si>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</si>
  <si>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</si>
  <si>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</si>
  <si>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</si>
  <si>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</si>
  <si>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</si>
  <si>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</si>
  <si>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</si>
  <si>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</si>
  <si>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</si>
  <si>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</si>
  <si>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</si>
  <si>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</si>
  <si>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</si>
  <si>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</si>
  <si>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</si>
  <si>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</si>
  <si>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</si>
  <si>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</si>
  <si>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</si>
  <si>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</si>
  <si>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</si>
  <si>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</si>
  <si>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</si>
  <si>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</si>
  <si>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</si>
  <si>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</si>
  <si>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</si>
  <si>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</si>
  <si>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</si>
  <si>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</si>
  <si>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</si>
  <si>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</si>
  <si>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</si>
  <si>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</si>
  <si>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</si>
  <si>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</si>
  <si>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</si>
  <si>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</si>
  <si>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</si>
  <si>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</si>
  <si>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</si>
  <si>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</si>
  <si>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</si>
  <si>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</si>
  <si>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</si>
  <si>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</si>
  <si>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</si>
  <si>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</si>
  <si>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</si>
  <si>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</si>
  <si>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</si>
  <si>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</si>
  <si>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</si>
  <si>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</si>
  <si>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</si>
  <si>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</si>
  <si>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</si>
  <si>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</si>
  <si>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</si>
  <si>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</si>
  <si>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</si>
  <si>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</si>
  <si>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</si>
  <si>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</si>
  <si>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</si>
  <si>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</si>
  <si>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</si>
  <si>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</si>
  <si>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</si>
  <si>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</si>
  <si>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</si>
  <si>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</si>
  <si>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</si>
  <si>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</si>
  <si>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</si>
  <si>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</si>
  <si>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</si>
  <si>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</si>
  <si>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</si>
  <si>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</si>
  <si>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</si>
  <si>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</si>
  <si>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</si>
  <si>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</si>
  <si>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</si>
  <si>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</si>
  <si>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</si>
  <si>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</si>
  <si>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</si>
  <si>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</si>
  <si>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</si>
  <si>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</si>
  <si>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</si>
  <si>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</si>
  <si>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</si>
  <si>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</si>
  <si>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</si>
  <si>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</si>
  <si>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</si>
  <si>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</si>
  <si>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</si>
  <si>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</si>
  <si>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</si>
  <si>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</si>
  <si>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</si>
  <si>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</si>
  <si>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</si>
  <si>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</si>
  <si>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</si>
  <si>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</si>
  <si>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</si>
  <si>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</si>
  <si>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</si>
  <si>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</si>
  <si>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</si>
  <si>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</si>
  <si>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</si>
  <si>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</si>
  <si>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</si>
  <si>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</si>
  <si>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</si>
  <si>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</si>
  <si>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</si>
  <si>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</si>
  <si>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</si>
  <si>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</si>
  <si>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</si>
  <si>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</si>
  <si>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</si>
  <si>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</si>
  <si>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</si>
  <si>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</si>
  <si>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</si>
  <si>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</si>
  <si>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</si>
  <si>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</si>
  <si>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</si>
  <si>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</si>
  <si>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</si>
  <si>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</si>
  <si>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</si>
  <si>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</si>
  <si>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</si>
  <si>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</si>
  <si>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</si>
  <si>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</si>
  <si>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</si>
  <si>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</si>
  <si>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</si>
  <si>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</si>
  <si>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</si>
  <si>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</si>
  <si>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</si>
  <si>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</si>
  <si>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</si>
  <si>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</si>
  <si>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</si>
  <si>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</si>
  <si>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</si>
  <si>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</si>
  <si>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</si>
  <si>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</si>
  <si>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</si>
  <si>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</si>
  <si>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</si>
  <si>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</si>
  <si>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</si>
  <si>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</si>
  <si>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</si>
  <si>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</si>
  <si>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</si>
  <si>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</si>
  <si>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</si>
  <si>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</si>
  <si>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</si>
  <si>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</si>
  <si>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</si>
  <si>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</si>
  <si>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</si>
  <si>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</si>
  <si>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</si>
  <si>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</si>
  <si>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</si>
  <si>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</si>
  <si>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</si>
  <si>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</si>
  <si>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</si>
  <si>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</si>
  <si>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</si>
  <si>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</si>
  <si>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</si>
  <si>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</si>
  <si>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</si>
  <si>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</si>
  <si>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</si>
  <si>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</si>
  <si>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</si>
  <si>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</si>
  <si>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</si>
  <si>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</si>
  <si>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</si>
  <si>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</si>
  <si>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</si>
  <si>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</si>
  <si>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</si>
  <si>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</si>
  <si>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</si>
  <si>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</si>
  <si>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</si>
  <si>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</si>
  <si>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</si>
  <si>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</si>
  <si>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</si>
  <si>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</si>
  <si>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</si>
  <si>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</si>
  <si>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</si>
  <si>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</si>
  <si>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</si>
  <si>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</si>
  <si>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</si>
  <si>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</si>
  <si>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</si>
  <si>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</si>
  <si>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</si>
  <si>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</si>
  <si>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</si>
  <si>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</si>
  <si>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</si>
  <si>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</si>
  <si>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</si>
  <si>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</si>
  <si>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</si>
  <si>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</si>
  <si>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</si>
  <si>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</si>
  <si>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</si>
  <si>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</si>
  <si>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</si>
  <si>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</si>
  <si>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</si>
  <si>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</si>
  <si>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</si>
  <si>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</si>
  <si>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</si>
  <si>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</si>
  <si>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</si>
  <si>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</si>
  <si>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</si>
  <si>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</si>
  <si>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</si>
  <si>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</si>
  <si>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</si>
  <si>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</si>
  <si>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</si>
  <si>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</si>
  <si>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</si>
  <si>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</si>
  <si>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</si>
  <si>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</si>
  <si>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</si>
  <si>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</si>
  <si>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</si>
  <si>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</si>
  <si>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</si>
  <si>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</si>
  <si>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</si>
  <si>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</si>
  <si>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</si>
  <si>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</si>
  <si>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</si>
  <si>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</si>
  <si>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</si>
  <si>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</si>
  <si>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</si>
  <si>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</si>
  <si>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</si>
  <si>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</si>
  <si>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</si>
  <si>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</si>
  <si>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</si>
  <si>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</si>
  <si>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</si>
  <si>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</si>
  <si>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</si>
  <si>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</si>
  <si>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</si>
  <si>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</si>
  <si>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</si>
  <si>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</si>
  <si>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</si>
  <si>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</si>
  <si>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</si>
  <si>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</si>
  <si>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</si>
  <si>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</si>
  <si>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</si>
  <si>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</si>
  <si>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</si>
  <si>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</si>
  <si>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</si>
  <si>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</si>
  <si>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</si>
  <si>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</si>
  <si>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</si>
  <si>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</si>
  <si>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</si>
  <si>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</si>
  <si>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</si>
  <si>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</si>
  <si>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</si>
  <si>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</si>
  <si>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</si>
  <si>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</si>
  <si>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</si>
  <si>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</si>
  <si>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</si>
  <si>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</si>
  <si>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</si>
  <si>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</si>
  <si>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</si>
  <si>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</si>
  <si>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</si>
  <si>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</si>
  <si>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</si>
  <si>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</si>
  <si>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</si>
  <si>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</si>
  <si>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</si>
  <si>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</si>
  <si>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</si>
  <si>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</si>
  <si>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</si>
  <si>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</si>
  <si>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</si>
  <si>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</si>
  <si>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</si>
  <si>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</si>
  <si>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</si>
  <si>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</si>
  <si>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</si>
  <si>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</si>
  <si>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</si>
  <si>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</si>
  <si>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</si>
  <si>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</si>
  <si>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</si>
  <si>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</si>
  <si>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</si>
  <si>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</si>
  <si>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</si>
  <si>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</si>
  <si>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</si>
  <si>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</si>
  <si>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</si>
  <si>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</si>
  <si>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</si>
  <si>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</si>
  <si>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</si>
  <si>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</si>
  <si>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</si>
  <si>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</si>
  <si>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</si>
  <si>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</si>
  <si>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</si>
  <si>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</si>
  <si>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</si>
  <si>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</si>
  <si>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</si>
  <si>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</si>
  <si>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</si>
  <si>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</si>
  <si>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</si>
  <si>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</si>
  <si>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</si>
  <si>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</si>
  <si>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</si>
  <si>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</si>
  <si>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</si>
  <si>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</si>
  <si>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</si>
  <si>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</si>
  <si>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</si>
  <si>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</si>
  <si>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</si>
  <si>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</si>
  <si>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</si>
  <si>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</si>
  <si>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</si>
  <si>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</si>
  <si>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</si>
  <si>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</si>
  <si>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</si>
  <si>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</si>
  <si>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</si>
  <si>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</si>
  <si>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</si>
  <si>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</si>
  <si>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</si>
  <si>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</si>
  <si>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</si>
  <si>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</si>
  <si>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</si>
  <si>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</si>
  <si>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</si>
  <si>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</si>
  <si>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</si>
  <si>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</si>
  <si>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</si>
  <si>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</si>
  <si>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</si>
  <si>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</si>
  <si>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</si>
  <si>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</si>
  <si>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</si>
  <si>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</si>
  <si>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</si>
  <si>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</si>
  <si>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</si>
  <si>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</si>
  <si>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</si>
  <si>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</si>
  <si>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</si>
  <si>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</si>
  <si>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</si>
  <si>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</si>
  <si>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</si>
  <si>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</si>
  <si>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</si>
  <si>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</si>
  <si>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</si>
  <si>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</si>
  <si>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</si>
  <si>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</si>
  <si>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</si>
  <si>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</si>
  <si>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</si>
  <si>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</si>
  <si>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</si>
  <si>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</si>
  <si>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</si>
  <si>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</si>
  <si>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</si>
  <si>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</si>
  <si>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</si>
  <si>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</si>
  <si>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</si>
  <si>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</si>
  <si>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</si>
  <si>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</si>
  <si>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</si>
  <si>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</si>
  <si>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</si>
  <si>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</si>
  <si>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</si>
  <si>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</si>
  <si>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</si>
  <si>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</si>
  <si>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</si>
  <si>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</si>
  <si>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</si>
  <si>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</si>
  <si>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</si>
  <si>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</si>
  <si>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</si>
  <si>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</si>
  <si>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</si>
  <si>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</si>
  <si>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</si>
  <si>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</si>
  <si>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</si>
  <si>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</si>
  <si>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</si>
  <si>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</si>
  <si>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</si>
  <si>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</si>
  <si>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</si>
  <si>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</si>
  <si>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</si>
  <si>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</si>
  <si>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</si>
  <si>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</si>
  <si>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</si>
  <si>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</si>
  <si>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</si>
  <si>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</si>
  <si>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</si>
  <si>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</si>
  <si>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</si>
  <si>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</si>
  <si>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</si>
  <si>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</si>
  <si>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</si>
  <si>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</si>
  <si>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</si>
  <si>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</si>
  <si>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</si>
  <si>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</si>
  <si>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</si>
  <si>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</si>
  <si>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</si>
  <si>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</si>
  <si>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</si>
  <si>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</si>
  <si>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</si>
  <si>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</si>
  <si>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</si>
  <si>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</si>
  <si>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</si>
  <si>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</si>
  <si>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</si>
  <si>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</si>
  <si>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</si>
  <si>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</si>
  <si>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</si>
  <si>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</si>
  <si>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</si>
  <si>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</si>
  <si>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</si>
  <si>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</si>
  <si>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</si>
  <si>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</si>
  <si>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</si>
  <si>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</si>
  <si>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</si>
  <si>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</si>
  <si>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</si>
  <si>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</si>
  <si>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</si>
  <si>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</si>
  <si>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</si>
  <si>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</si>
  <si>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</si>
  <si>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</si>
  <si>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</si>
  <si>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</si>
  <si>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</si>
  <si>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</si>
  <si>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</si>
  <si>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</si>
  <si>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</si>
  <si>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</si>
  <si>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</si>
  <si>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</si>
  <si>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</si>
  <si>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</si>
  <si>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</si>
  <si>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</si>
  <si>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</si>
  <si>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</si>
  <si>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</si>
  <si>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</si>
  <si>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</si>
  <si>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</si>
  <si>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</si>
  <si>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</si>
  <si>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</si>
  <si>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</si>
  <si>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</si>
  <si>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</si>
  <si>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</si>
  <si>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</si>
  <si>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</si>
  <si>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</si>
  <si>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</si>
  <si>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</si>
  <si>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</si>
  <si>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</si>
  <si>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</si>
  <si>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</si>
  <si>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</si>
  <si>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</si>
  <si>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</si>
  <si>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</si>
  <si>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</si>
  <si>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</si>
  <si>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</si>
  <si>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</si>
  <si>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</si>
  <si>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</si>
  <si>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</si>
  <si>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</si>
  <si>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</si>
  <si>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</si>
  <si>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</si>
  <si>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</si>
  <si>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</si>
  <si>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</si>
  <si>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</si>
  <si>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</si>
  <si>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</si>
  <si>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</si>
  <si>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</si>
  <si>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</si>
  <si>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</si>
  <si>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</si>
  <si>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</si>
  <si>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</si>
  <si>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</si>
  <si>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</si>
  <si>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</si>
  <si>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</si>
  <si>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</si>
  <si>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</si>
  <si>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</si>
  <si>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</si>
  <si>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</si>
  <si>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</si>
  <si>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</si>
  <si>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</si>
  <si>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</si>
  <si>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</si>
  <si>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</si>
  <si>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</si>
  <si>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</si>
  <si>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</si>
  <si>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</si>
  <si>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</si>
  <si>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</si>
  <si>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</si>
  <si>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</si>
  <si>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</si>
  <si>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</si>
  <si>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</si>
  <si>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</si>
  <si>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</si>
  <si>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</si>
  <si>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</si>
  <si>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</si>
  <si>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</si>
  <si>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</si>
  <si>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</si>
  <si>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</si>
  <si>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</si>
  <si>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</si>
  <si>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</si>
  <si>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</si>
  <si>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</si>
  <si>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</si>
  <si>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</si>
  <si>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</si>
  <si>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</si>
  <si>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</si>
  <si>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</si>
  <si>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</si>
  <si>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</si>
  <si>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</si>
  <si>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</si>
  <si>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</si>
  <si>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</si>
  <si>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</si>
  <si>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</si>
  <si>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</si>
  <si>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</si>
  <si>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</si>
  <si>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</si>
  <si>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</si>
  <si>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</si>
  <si>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</si>
  <si>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</si>
  <si>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</si>
  <si>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</si>
  <si>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</si>
  <si>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</si>
  <si>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</si>
  <si>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</si>
  <si>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</si>
  <si>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</si>
  <si>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</si>
  <si>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</si>
  <si>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</si>
  <si>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</si>
  <si>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</si>
  <si>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</si>
  <si>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</si>
  <si>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</si>
  <si>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</si>
  <si>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</si>
  <si>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</si>
  <si>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</si>
  <si>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</si>
  <si>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</si>
  <si>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</si>
  <si>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</si>
  <si>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</si>
  <si>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</si>
  <si>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</si>
  <si>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</si>
  <si>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</si>
  <si>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</si>
  <si>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</si>
  <si>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</si>
  <si>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</si>
  <si>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</si>
  <si>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</si>
  <si>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</si>
  <si>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</si>
  <si>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</si>
  <si>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</si>
  <si>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</si>
  <si>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</si>
  <si>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</si>
  <si>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</si>
  <si>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</si>
  <si>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</si>
  <si>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</si>
  <si>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</si>
  <si>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</si>
  <si>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</si>
  <si>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</si>
  <si>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</si>
  <si>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</si>
  <si>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</si>
  <si>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</si>
  <si>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</si>
  <si>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</si>
  <si>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</si>
  <si>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</si>
  <si>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</si>
  <si>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</si>
  <si>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</si>
  <si>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</si>
  <si>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</si>
  <si>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</si>
  <si>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</si>
  <si>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</si>
  <si>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</si>
  <si>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</si>
  <si>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</si>
  <si>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</si>
  <si>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</si>
  <si>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</si>
  <si>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</si>
  <si>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</si>
  <si>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</si>
  <si>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</si>
  <si>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</si>
  <si>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</si>
  <si>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</si>
  <si>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</si>
  <si>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</si>
  <si>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</si>
  <si>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</si>
  <si>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</si>
  <si>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</si>
  <si>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</si>
  <si>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</si>
  <si>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</si>
  <si>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</si>
  <si>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</si>
  <si>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</si>
  <si>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</si>
  <si>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</si>
  <si>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</si>
  <si>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</si>
  <si>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</si>
  <si>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</si>
  <si>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</si>
  <si>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</si>
  <si>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</si>
  <si>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</si>
  <si>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</si>
  <si>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</si>
  <si>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</si>
  <si>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</si>
  <si>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</si>
  <si>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</si>
  <si>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</si>
  <si>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</si>
  <si>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</si>
  <si>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</si>
  <si>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</si>
  <si>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</si>
  <si>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</si>
  <si>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</si>
  <si>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</si>
  <si>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</si>
  <si>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</si>
  <si>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</si>
  <si>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</si>
  <si>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</si>
  <si>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</si>
  <si>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</si>
  <si>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</si>
  <si>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</si>
  <si>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</si>
  <si>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</si>
  <si>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</si>
  <si>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</si>
  <si>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</si>
  <si>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</si>
  <si>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</si>
  <si>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</si>
  <si>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</si>
  <si>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</si>
  <si>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</si>
  <si>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</si>
  <si>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</si>
  <si>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</si>
  <si>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</si>
  <si>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</si>
  <si>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</si>
  <si>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</si>
  <si>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</si>
  <si>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</si>
  <si>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</si>
  <si>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</si>
  <si>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</si>
  <si>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</si>
  <si>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</si>
  <si>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</si>
  <si>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</si>
  <si>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</si>
  <si>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</si>
  <si>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</si>
  <si>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</si>
  <si>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</si>
  <si>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</si>
  <si>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</si>
  <si>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</si>
  <si>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</si>
  <si>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</si>
  <si>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</si>
  <si>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</si>
  <si>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</si>
  <si>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</si>
  <si>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</si>
  <si>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</si>
  <si>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</si>
  <si>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</si>
  <si>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</si>
  <si>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</si>
  <si>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</si>
  <si>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</si>
  <si>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</si>
  <si>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</si>
  <si>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</si>
  <si>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</si>
  <si>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</si>
  <si>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</si>
  <si>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</si>
  <si>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</si>
  <si>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</si>
  <si>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</si>
  <si>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</si>
  <si>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</si>
  <si>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</si>
  <si>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</si>
  <si>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</si>
  <si>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</si>
  <si>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</si>
  <si>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</si>
  <si>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</si>
  <si>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</si>
  <si>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</si>
  <si>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</si>
  <si>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</si>
  <si>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</si>
  <si>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</si>
  <si>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</si>
  <si>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</si>
  <si>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</si>
  <si>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</si>
  <si>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</si>
  <si>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</si>
  <si>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</si>
  <si>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</si>
  <si>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</si>
  <si>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</si>
  <si>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</si>
  <si>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</si>
  <si>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</si>
  <si>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</si>
  <si>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</si>
  <si>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</si>
  <si>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</si>
  <si>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</si>
  <si>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</si>
  <si>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</si>
  <si>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</si>
  <si>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</si>
  <si>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</si>
  <si>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</si>
  <si>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</si>
  <si>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</si>
  <si>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</si>
  <si>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</si>
  <si>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</si>
  <si>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</si>
  <si>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</si>
  <si>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</si>
  <si>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</si>
  <si>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</si>
  <si>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</si>
  <si>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</si>
  <si>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</si>
  <si>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</si>
  <si>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</si>
  <si>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</si>
  <si>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</si>
  <si>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</si>
  <si>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</si>
  <si>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</si>
  <si>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</si>
  <si>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</si>
  <si>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</si>
  <si>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</si>
  <si>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</si>
  <si>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</si>
  <si>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</si>
  <si>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</si>
  <si>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</si>
  <si>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</si>
  <si>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</si>
  <si>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</si>
  <si>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</si>
  <si>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</si>
  <si>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</si>
  <si>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</si>
  <si>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</si>
  <si>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</si>
  <si>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</si>
  <si>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</si>
  <si>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</si>
  <si>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</si>
  <si>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</si>
  <si>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</si>
  <si>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</si>
  <si>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</si>
  <si>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</si>
  <si>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</si>
  <si>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</si>
  <si>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</si>
  <si>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</si>
  <si>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</si>
  <si>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</si>
  <si>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</si>
  <si>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</si>
  <si>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</si>
  <si>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</si>
  <si>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</si>
  <si>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</si>
  <si>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</si>
  <si>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</si>
  <si>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</si>
  <si>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</si>
  <si>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</si>
  <si>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</si>
  <si>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</si>
  <si>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</si>
  <si>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</si>
  <si>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</si>
  <si>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</si>
  <si>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</si>
  <si>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</si>
  <si>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</si>
  <si>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</si>
  <si>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</si>
  <si>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</si>
  <si>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</si>
  <si>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</si>
  <si>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</si>
  <si>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</si>
  <si>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</si>
  <si>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</si>
  <si>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</si>
  <si>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</si>
  <si>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</si>
  <si>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</si>
  <si>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</si>
  <si>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</si>
  <si>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</si>
  <si>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</si>
  <si>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</si>
  <si>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</si>
  <si>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</si>
  <si>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</si>
  <si>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</si>
  <si>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</si>
  <si>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</si>
  <si>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</si>
  <si>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</si>
  <si>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</si>
  <si>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</si>
  <si>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</si>
  <si>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</si>
  <si>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</si>
  <si>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</si>
  <si>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</si>
  <si>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</si>
  <si>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</si>
  <si>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</si>
  <si>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</si>
  <si>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</si>
  <si>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</si>
  <si>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</si>
  <si>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</si>
  <si>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</si>
  <si>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</si>
  <si>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</si>
  <si>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</si>
  <si>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</si>
  <si>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</si>
  <si>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</si>
  <si>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</si>
  <si>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</si>
  <si>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</si>
  <si>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</si>
  <si>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</si>
  <si>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</si>
  <si>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</si>
  <si>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</si>
  <si>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</si>
  <si>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</si>
  <si>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</si>
  <si>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</si>
  <si>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</si>
  <si>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</si>
  <si>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</si>
  <si>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</si>
  <si>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</si>
  <si>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</si>
  <si>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</si>
  <si>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</si>
  <si>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</si>
  <si>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</si>
  <si>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</si>
  <si>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</si>
  <si>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</si>
  <si>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</si>
  <si>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</si>
  <si>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</si>
  <si>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</si>
  <si>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</si>
  <si>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</si>
  <si>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</si>
  <si>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</si>
  <si>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</si>
  <si>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</si>
  <si>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</si>
  <si>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</si>
  <si>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</si>
  <si>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</si>
  <si>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</si>
  <si>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</si>
  <si>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</si>
  <si>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</si>
  <si>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</si>
  <si>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</si>
  <si>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</si>
  <si>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</si>
  <si>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</si>
  <si>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</si>
  <si>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</si>
  <si>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</si>
  <si>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</si>
  <si>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</si>
  <si>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</si>
  <si>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</si>
  <si>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</si>
  <si>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</si>
  <si>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</si>
  <si>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</si>
  <si>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</si>
  <si>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</si>
  <si>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</si>
  <si>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</si>
  <si>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</si>
  <si>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</si>
  <si>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</si>
  <si>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</si>
  <si>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</si>
  <si>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</si>
  <si>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</si>
  <si>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</si>
  <si>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</si>
  <si>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</si>
  <si>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</si>
  <si>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</si>
  <si>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</si>
  <si>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</si>
  <si>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</si>
  <si>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</si>
  <si>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</si>
  <si>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</si>
  <si>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</si>
  <si>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</si>
  <si>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</si>
  <si>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</si>
  <si>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</si>
  <si>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</si>
  <si>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</si>
  <si>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</si>
  <si>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</si>
  <si>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</si>
  <si>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</si>
  <si>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</si>
  <si>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</si>
  <si>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</si>
  <si>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</si>
  <si>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</si>
  <si>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</si>
  <si>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</si>
  <si>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</si>
  <si>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</si>
  <si>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</si>
  <si>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</si>
  <si>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</si>
  <si>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</si>
  <si>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</si>
  <si>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</si>
  <si>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</si>
  <si>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</si>
  <si>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</si>
  <si>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</si>
  <si>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</si>
  <si>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</si>
  <si>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</si>
  <si>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</si>
  <si>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</si>
  <si>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</si>
  <si>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</si>
  <si>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</si>
  <si>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</si>
  <si>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</si>
  <si>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</si>
  <si>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</si>
  <si>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</si>
  <si>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</si>
  <si>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</si>
  <si>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</si>
  <si>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</si>
  <si>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</si>
  <si>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</si>
  <si>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</si>
  <si>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</si>
  <si>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</si>
  <si>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</si>
  <si>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</si>
  <si>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</si>
  <si>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</si>
  <si>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</si>
  <si>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</si>
  <si>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</si>
  <si>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</si>
  <si>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</si>
  <si>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</si>
  <si>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</si>
  <si>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</si>
  <si>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</si>
  <si>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</si>
  <si>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</si>
  <si>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</si>
  <si>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</si>
  <si>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</si>
  <si>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</si>
  <si>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</si>
  <si>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</si>
  <si>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</si>
  <si>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</si>
  <si>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</si>
  <si>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</si>
  <si>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</si>
  <si>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</si>
  <si>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</si>
  <si>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</si>
  <si>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</si>
  <si>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</si>
  <si>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</si>
  <si>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</si>
  <si>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</si>
  <si>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</si>
  <si>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</si>
  <si>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</si>
  <si>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</si>
  <si>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</si>
  <si>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</si>
  <si>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</si>
  <si>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</si>
  <si>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</si>
  <si>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</si>
  <si>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</si>
  <si>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</si>
  <si>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</si>
  <si>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</si>
  <si>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</si>
  <si>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</si>
  <si>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</si>
  <si>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</si>
  <si>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</si>
  <si>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</si>
  <si>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</si>
  <si>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</si>
  <si>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</si>
  <si>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</si>
  <si>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</si>
  <si>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</si>
  <si>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</si>
  <si>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</si>
  <si>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</si>
  <si>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</si>
  <si>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</si>
  <si>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</si>
  <si>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</si>
  <si>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</si>
  <si>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</si>
  <si>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</si>
  <si>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</si>
  <si>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</si>
  <si>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</si>
  <si>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</si>
  <si>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</si>
  <si>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</si>
  <si>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</si>
  <si>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</si>
  <si>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</si>
  <si>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</si>
  <si>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</si>
  <si>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</si>
  <si>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</si>
  <si>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</si>
  <si>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</si>
  <si>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</si>
  <si>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</si>
  <si>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</si>
  <si>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</si>
  <si>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</si>
  <si>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</si>
  <si>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</si>
  <si>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</si>
  <si>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</si>
  <si>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</si>
  <si>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</si>
  <si>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</si>
  <si>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</si>
  <si>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</si>
  <si>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</si>
  <si>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</si>
  <si>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</si>
  <si>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</si>
  <si>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</si>
  <si>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</si>
  <si>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</si>
  <si>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</si>
  <si>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</si>
  <si>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</si>
  <si>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</si>
  <si>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</si>
  <si>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</si>
  <si>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</si>
  <si>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</si>
  <si>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</si>
  <si>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</si>
  <si>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</si>
  <si>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</si>
  <si>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</si>
  <si>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</si>
  <si>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</si>
  <si>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</si>
  <si>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</si>
  <si>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</si>
  <si>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</si>
  <si>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</si>
  <si>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</si>
  <si>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</si>
  <si>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</si>
  <si>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</si>
  <si>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</si>
  <si>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</si>
  <si>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</si>
  <si>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</si>
  <si>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</si>
  <si>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</si>
  <si>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</si>
  <si>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</si>
  <si>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</si>
  <si>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</si>
  <si>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</si>
  <si>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</si>
  <si>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</si>
  <si>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</si>
  <si>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</si>
  <si>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</si>
  <si>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</si>
  <si>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</si>
  <si>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</si>
  <si>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</si>
  <si>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</si>
  <si>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</si>
  <si>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</si>
  <si>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</si>
  <si>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</si>
  <si>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</si>
  <si>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</si>
  <si>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</si>
  <si>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</si>
  <si>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</si>
  <si>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</si>
  <si>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</si>
  <si>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</si>
  <si>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</si>
  <si>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</si>
  <si>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</si>
  <si>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</si>
  <si>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</si>
  <si>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</si>
  <si>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</si>
  <si>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</si>
  <si>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</si>
  <si>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</si>
  <si>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</si>
  <si>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</si>
  <si>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</si>
  <si>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</si>
  <si>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</si>
  <si>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</si>
  <si>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</si>
  <si>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</si>
  <si>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</si>
  <si>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</si>
  <si>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</si>
  <si>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</si>
  <si>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</si>
  <si>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</si>
  <si>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</si>
  <si>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</si>
  <si>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</si>
  <si>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</si>
  <si>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</si>
  <si>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</si>
  <si>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</si>
  <si>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</si>
  <si>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</si>
  <si>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</si>
  <si>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</si>
  <si>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</si>
  <si>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</si>
  <si>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</si>
  <si>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</si>
  <si>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</si>
  <si>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</si>
  <si>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</si>
  <si>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</si>
  <si>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</si>
  <si>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</si>
  <si>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</si>
  <si>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</si>
  <si>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</si>
  <si>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</si>
  <si>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</si>
  <si>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</si>
  <si>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</si>
  <si>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</si>
  <si>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</si>
  <si>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</si>
  <si>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</si>
  <si>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</si>
  <si>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</si>
  <si>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</si>
  <si>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</si>
  <si>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</si>
  <si>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</si>
  <si>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</si>
  <si>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</si>
  <si>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</si>
  <si>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</si>
  <si>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</si>
  <si>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</si>
  <si>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</si>
  <si>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</si>
  <si>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</si>
  <si>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</si>
  <si>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</si>
  <si>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</si>
  <si>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</si>
  <si>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</si>
  <si>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</si>
  <si>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</si>
  <si>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</si>
  <si>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</si>
  <si>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</si>
  <si>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</si>
  <si>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</si>
  <si>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</si>
  <si>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</si>
  <si>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</si>
  <si>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</si>
  <si>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</si>
  <si>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</si>
  <si>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</si>
  <si>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</si>
  <si>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</si>
  <si>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</si>
  <si>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</si>
  <si>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</si>
  <si>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</si>
  <si>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</si>
  <si>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</si>
  <si>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</si>
  <si>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</si>
  <si>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</si>
  <si>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</si>
  <si>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</si>
  <si>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</si>
  <si>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</si>
  <si>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</si>
  <si>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</si>
  <si>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</si>
  <si>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</si>
  <si>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</si>
  <si>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</si>
  <si>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</si>
  <si>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</si>
  <si>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</si>
  <si>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</si>
  <si>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</si>
  <si>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</si>
  <si>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</si>
  <si>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</si>
  <si>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</si>
  <si>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</si>
  <si>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</si>
  <si>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</si>
  <si>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</si>
  <si>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</si>
  <si>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</si>
  <si>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</si>
  <si>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</si>
  <si>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</si>
  <si>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</si>
  <si>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</si>
  <si>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</si>
  <si>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</si>
  <si>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</si>
  <si>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</si>
  <si>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</si>
  <si>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</si>
  <si>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</si>
  <si>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</si>
  <si>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</si>
  <si>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</si>
  <si>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</si>
  <si>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</si>
  <si>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</si>
  <si>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</si>
  <si>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</si>
  <si>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</si>
  <si>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</si>
  <si>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</si>
  <si>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</si>
  <si>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</si>
  <si>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</si>
  <si>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</si>
  <si>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</si>
  <si>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</si>
  <si>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</si>
  <si>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</si>
  <si>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</si>
  <si>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</si>
  <si>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</si>
  <si>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</si>
  <si>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</si>
  <si>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</si>
  <si>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</si>
  <si>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</si>
  <si>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</si>
  <si>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</si>
  <si>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</si>
  <si>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</si>
  <si>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</si>
  <si>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</si>
  <si>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</si>
  <si>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</si>
  <si>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</si>
  <si>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</si>
  <si>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</si>
  <si>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</si>
  <si>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</si>
  <si>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</si>
  <si>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</si>
  <si>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</si>
  <si>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</si>
  <si>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</si>
  <si>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</si>
  <si>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</si>
  <si>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</si>
  <si>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</si>
  <si>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</si>
  <si>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</si>
  <si>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</si>
  <si>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</si>
  <si>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</si>
  <si>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</si>
  <si>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</si>
  <si>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</si>
  <si>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</si>
  <si>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</si>
  <si>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</si>
  <si>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</si>
  <si>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</si>
  <si>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</si>
  <si>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</si>
  <si>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</si>
  <si>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</si>
  <si>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</si>
  <si>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</si>
  <si>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</si>
  <si>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</si>
  <si>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</si>
  <si>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</si>
  <si>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</si>
  <si>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</si>
  <si>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</si>
  <si>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</si>
  <si>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</si>
  <si>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</si>
  <si>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</si>
  <si>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</si>
  <si>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</si>
  <si>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</si>
  <si>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</si>
  <si>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</si>
  <si>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</si>
  <si>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</si>
  <si>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</si>
  <si>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</si>
  <si>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</si>
  <si>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</si>
  <si>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</si>
  <si>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</si>
  <si>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</si>
  <si>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</si>
  <si>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</si>
  <si>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</si>
  <si>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</si>
  <si>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</si>
  <si>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</si>
  <si>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</si>
  <si>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</si>
  <si>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</si>
  <si>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</si>
  <si>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</si>
  <si>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</si>
  <si>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</si>
  <si>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</si>
  <si>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</si>
  <si>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</si>
  <si>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</si>
  <si>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</si>
  <si>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</si>
  <si>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</si>
  <si>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</si>
  <si>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</si>
  <si>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</si>
  <si>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</si>
  <si>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</si>
  <si>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</si>
  <si>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</si>
  <si>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</si>
  <si>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</si>
  <si>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</si>
  <si>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</si>
  <si>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</si>
  <si>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</si>
  <si>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</si>
  <si>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</si>
  <si>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</si>
  <si>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</si>
  <si>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</si>
  <si>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</si>
  <si>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</si>
  <si>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</si>
  <si>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</si>
  <si>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</si>
  <si>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</si>
  <si>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</si>
  <si>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</si>
  <si>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</si>
  <si>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</si>
  <si>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</si>
  <si>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</si>
  <si>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</si>
  <si>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</si>
  <si>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</si>
  <si>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</si>
  <si>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</si>
  <si>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</si>
  <si>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</si>
  <si>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</si>
  <si>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</si>
  <si>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</si>
  <si>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</si>
  <si>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</si>
  <si>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</si>
  <si>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</si>
  <si>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</si>
  <si>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</si>
  <si>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</si>
  <si>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</si>
  <si>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</si>
  <si>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</si>
  <si>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</si>
  <si>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</si>
  <si>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</si>
  <si>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</si>
  <si>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</si>
  <si>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</si>
  <si>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</si>
  <si>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</si>
  <si>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</si>
  <si>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</si>
  <si>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</si>
  <si>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</si>
  <si>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</si>
  <si>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</si>
  <si>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</si>
  <si>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</si>
  <si>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</si>
  <si>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</si>
  <si>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</si>
  <si>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</si>
  <si>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</si>
  <si>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</si>
  <si>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</si>
  <si>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</si>
  <si>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</si>
  <si>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</si>
  <si>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</si>
  <si>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</si>
  <si>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</si>
  <si>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</si>
  <si>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</si>
  <si>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</si>
  <si>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</si>
  <si>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</si>
  <si>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</si>
  <si>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</si>
  <si>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</si>
  <si>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</si>
  <si>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</si>
  <si>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</si>
  <si>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</si>
  <si>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</si>
  <si>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</si>
  <si>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</si>
  <si>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</si>
  <si>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</si>
  <si>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</si>
  <si>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</si>
  <si>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</si>
  <si>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</si>
  <si>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</si>
  <si>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</si>
  <si>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</si>
  <si>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</si>
  <si>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</si>
  <si>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</si>
  <si>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</si>
  <si>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</si>
  <si>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</si>
  <si>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</si>
  <si>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</si>
  <si>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</si>
  <si>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</si>
  <si>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</si>
  <si>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</si>
  <si>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</si>
  <si>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</si>
  <si>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</si>
  <si>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</si>
  <si>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</si>
  <si>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</si>
  <si>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</si>
  <si>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</si>
  <si>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</si>
  <si>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</si>
  <si>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</si>
  <si>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</si>
  <si>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</si>
  <si>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</si>
  <si>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</si>
  <si>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</si>
  <si>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</si>
  <si>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</si>
  <si>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</si>
  <si>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</si>
  <si>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</si>
  <si>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</si>
  <si>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</si>
  <si>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</si>
  <si>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</si>
  <si>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</si>
  <si>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</si>
  <si>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</si>
  <si>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</si>
  <si>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</si>
  <si>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</si>
  <si>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</si>
  <si>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</si>
  <si>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</si>
  <si>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</si>
  <si>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</si>
  <si>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</si>
  <si>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</si>
  <si>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</si>
  <si>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</si>
  <si>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</si>
  <si>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</si>
  <si>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</si>
  <si>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</si>
  <si>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</si>
  <si>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</si>
  <si>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</si>
  <si>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</si>
  <si>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</si>
  <si>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</si>
  <si>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</si>
  <si>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</si>
  <si>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</si>
  <si>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</si>
  <si>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</si>
  <si>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</si>
  <si>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</si>
  <si>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</si>
  <si>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</si>
  <si>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</si>
  <si>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</si>
  <si>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</si>
  <si>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</si>
  <si>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</si>
  <si>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</si>
  <si>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</si>
  <si>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</si>
  <si>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</si>
  <si>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</si>
  <si>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</si>
  <si>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</si>
  <si>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</si>
  <si>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</si>
  <si>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</si>
  <si>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</si>
  <si>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</si>
  <si>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</si>
  <si>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</si>
  <si>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</si>
  <si>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</si>
  <si>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</si>
  <si>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</si>
  <si>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</si>
  <si>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</si>
  <si>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</si>
  <si>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</si>
  <si>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</si>
  <si>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</si>
  <si>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</si>
  <si>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</si>
  <si>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</si>
  <si>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</si>
  <si>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</si>
  <si>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</si>
  <si>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</si>
  <si>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</si>
  <si>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</si>
  <si>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</si>
  <si>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</si>
  <si>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</si>
  <si>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</si>
  <si>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</si>
  <si>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</si>
  <si>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</si>
  <si>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</si>
  <si>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</si>
  <si>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</si>
  <si>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</si>
  <si>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</si>
  <si>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</si>
  <si>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</si>
  <si>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</si>
  <si>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</si>
  <si>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</si>
  <si>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</si>
  <si>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</si>
  <si>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</si>
  <si>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</si>
  <si>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</si>
  <si>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</si>
  <si>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</si>
  <si>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</si>
  <si>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</si>
  <si>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</si>
  <si>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</si>
  <si>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</si>
  <si>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</si>
  <si>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</si>
  <si>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</si>
  <si>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</si>
  <si>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</si>
  <si>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</si>
  <si>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</si>
  <si>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</si>
  <si>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</si>
  <si>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</si>
  <si>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</si>
  <si>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</si>
  <si>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</si>
  <si>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</si>
  <si>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</si>
  <si>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</si>
  <si>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</si>
  <si>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</si>
  <si>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</si>
  <si>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</si>
  <si>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</si>
  <si>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</si>
  <si>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</si>
  <si>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</si>
  <si>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</si>
  <si>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</si>
  <si>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</si>
  <si>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</si>
  <si>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</si>
  <si>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</si>
  <si>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</si>
  <si>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</si>
  <si>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</si>
  <si>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</si>
  <si>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</si>
  <si>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</si>
  <si>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</si>
  <si>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</si>
  <si>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</si>
  <si>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</si>
  <si>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</si>
  <si>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</si>
  <si>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</si>
  <si>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</si>
  <si>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</si>
  <si>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</si>
  <si>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</si>
  <si>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</si>
  <si>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</si>
  <si>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</si>
  <si>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</si>
  <si>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</si>
  <si>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</si>
  <si>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</si>
  <si>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</si>
  <si>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</si>
  <si>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</si>
  <si>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</si>
  <si>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</si>
  <si>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</si>
  <si>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</si>
  <si>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</si>
  <si>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</si>
  <si>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</si>
  <si>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</si>
  <si>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</si>
  <si>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</si>
  <si>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</si>
  <si>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</si>
  <si>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</si>
  <si>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</si>
  <si>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</si>
  <si>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</si>
  <si>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</si>
  <si>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</si>
  <si>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</si>
  <si>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</si>
  <si>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</si>
  <si>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</si>
  <si>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</si>
  <si>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</si>
  <si>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</si>
  <si>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</si>
  <si>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</si>
  <si>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</si>
  <si>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</si>
  <si>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</si>
  <si>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</si>
  <si>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</si>
  <si>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</si>
  <si>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</si>
  <si>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</si>
  <si>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</si>
  <si>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</si>
  <si>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</si>
  <si>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</si>
  <si>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</si>
  <si>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</si>
  <si>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</si>
  <si>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</si>
  <si>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</si>
  <si>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</si>
  <si>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</si>
  <si>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</si>
  <si>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</si>
  <si>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</si>
  <si>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</si>
  <si>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</si>
  <si>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</si>
  <si>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</si>
  <si>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</si>
  <si>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</si>
  <si>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</si>
  <si>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</si>
  <si>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</si>
  <si>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</si>
  <si>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</si>
  <si>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</si>
  <si>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</si>
  <si>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</si>
  <si>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</si>
  <si>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</si>
  <si>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</si>
  <si>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</si>
  <si>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</si>
  <si>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</si>
  <si>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</si>
  <si>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</si>
  <si>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</si>
  <si>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</si>
  <si>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</si>
  <si>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</si>
  <si>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</si>
  <si>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</si>
  <si>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</si>
  <si>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</si>
  <si>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</si>
  <si>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</si>
  <si>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</si>
  <si>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</si>
  <si>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</si>
  <si>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</si>
  <si>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</si>
  <si>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</si>
  <si>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</si>
  <si>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</si>
  <si>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</si>
  <si>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</si>
  <si>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</si>
  <si>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</si>
  <si>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</si>
  <si>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</si>
  <si>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</si>
  <si>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</si>
  <si>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</si>
  <si>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</si>
  <si>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</si>
  <si>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</si>
  <si>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</si>
  <si>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</si>
  <si>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</si>
  <si>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</si>
  <si>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</si>
  <si>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</si>
  <si>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</si>
  <si>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</si>
  <si>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</si>
  <si>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</si>
  <si>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</si>
  <si>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</si>
  <si>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</si>
  <si>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</si>
  <si>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</si>
  <si>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</si>
  <si>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</si>
  <si>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</si>
  <si>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</si>
  <si>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</si>
  <si>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</si>
  <si>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</si>
  <si>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</si>
  <si>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</si>
  <si>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</si>
  <si>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</si>
  <si>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</si>
  <si>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</si>
  <si>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</si>
  <si>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</si>
  <si>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</si>
  <si>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</si>
  <si>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</si>
  <si>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</si>
  <si>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</si>
  <si>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</si>
  <si>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</si>
  <si>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</si>
  <si>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</si>
  <si>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</si>
  <si>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</si>
  <si>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</si>
  <si>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</si>
  <si>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</si>
  <si>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</si>
  <si>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</si>
  <si>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</si>
  <si>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</si>
  <si>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</si>
  <si>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</si>
  <si>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</si>
  <si>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</si>
  <si>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</si>
  <si>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</si>
  <si>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</si>
  <si>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</si>
  <si>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</si>
  <si>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</si>
  <si>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</si>
  <si>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</si>
  <si>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</si>
  <si>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</si>
  <si>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</si>
  <si>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</si>
  <si>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</si>
  <si>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</si>
  <si>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</si>
  <si>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</si>
  <si>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</si>
  <si>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</si>
  <si>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</si>
  <si>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</si>
  <si>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</si>
  <si>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</si>
  <si>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</si>
  <si>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</si>
  <si>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</si>
  <si>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</si>
  <si>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</si>
  <si>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</si>
  <si>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</si>
  <si>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</si>
  <si>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</si>
  <si>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</si>
  <si>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</si>
  <si>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</si>
  <si>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</si>
  <si>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</si>
  <si>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</si>
  <si>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</si>
  <si>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</si>
  <si>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</si>
  <si>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</si>
  <si>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</si>
  <si>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</si>
  <si>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</si>
  <si>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</si>
  <si>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</si>
  <si>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</si>
  <si>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</si>
  <si>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</si>
  <si>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</si>
  <si>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</si>
  <si>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</si>
  <si>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</si>
  <si>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</si>
  <si>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</si>
  <si>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</si>
  <si>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</si>
  <si>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</si>
  <si>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</si>
  <si>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</si>
  <si>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</si>
  <si>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</si>
  <si>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</si>
  <si>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</si>
  <si>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</si>
  <si>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</si>
  <si>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</si>
  <si>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</si>
  <si>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</si>
  <si>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</si>
  <si>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</si>
  <si>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</si>
  <si>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</si>
  <si>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</si>
  <si>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</si>
  <si>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</si>
  <si>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</si>
  <si>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</si>
  <si>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</si>
  <si>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</si>
  <si>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</si>
  <si>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</si>
  <si>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</si>
  <si>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</si>
  <si>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</si>
  <si>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</si>
  <si>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</si>
  <si>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</si>
  <si>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</si>
  <si>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</si>
  <si>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</si>
  <si>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</si>
  <si>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</si>
  <si>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</si>
  <si>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</si>
  <si>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</si>
  <si>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</si>
  <si>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</si>
  <si>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</si>
  <si>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</si>
  <si>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</si>
  <si>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</si>
  <si>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</si>
  <si>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</si>
  <si>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</si>
  <si>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</si>
  <si>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</si>
  <si>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</si>
  <si>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</si>
  <si>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</si>
  <si>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</si>
  <si>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</si>
  <si>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</si>
  <si>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</si>
  <si>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</si>
  <si>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</si>
  <si>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</si>
  <si>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</si>
  <si>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</si>
  <si>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</si>
  <si>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</si>
  <si>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</si>
  <si>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</si>
  <si>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</si>
  <si>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</si>
  <si>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</si>
  <si>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</si>
  <si>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</si>
  <si>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</si>
  <si>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</si>
  <si>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</si>
  <si>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</si>
  <si>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</si>
  <si>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</si>
  <si>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</si>
  <si>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</si>
  <si>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</si>
  <si>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</si>
  <si>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</si>
  <si>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</si>
  <si>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</si>
  <si>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</si>
  <si>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</si>
  <si>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</si>
  <si>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</si>
  <si>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</si>
  <si>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</si>
  <si>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</si>
  <si>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</si>
  <si>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</si>
  <si>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</si>
  <si>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</si>
  <si>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</si>
  <si>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</si>
  <si>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</si>
  <si>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</si>
  <si>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</si>
  <si>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</si>
  <si>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</si>
  <si>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</si>
  <si>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</si>
  <si>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</si>
  <si>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</si>
  <si>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</si>
  <si>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</si>
  <si>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</si>
  <si>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</si>
  <si>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</si>
  <si>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</si>
  <si>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</si>
  <si>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</si>
  <si>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</si>
  <si>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</si>
  <si>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</si>
  <si>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</si>
  <si>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</si>
  <si>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</si>
  <si>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</si>
  <si>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</si>
  <si>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</si>
  <si>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</si>
  <si>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</si>
  <si>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</si>
  <si>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</si>
  <si>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</si>
  <si>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</si>
  <si>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</si>
  <si>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</si>
  <si>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</si>
  <si>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</si>
  <si>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</si>
  <si>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</si>
  <si>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</si>
  <si>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</si>
  <si>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</si>
  <si>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</si>
  <si>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</si>
  <si>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</si>
  <si>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</si>
  <si>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</si>
  <si>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</si>
  <si>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</si>
  <si>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</si>
  <si>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</si>
  <si>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</si>
  <si>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</si>
  <si>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</si>
  <si>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</si>
  <si>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</si>
  <si>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</si>
  <si>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</si>
  <si>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</si>
  <si>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</si>
  <si>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</si>
  <si>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</si>
  <si>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</si>
  <si>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</si>
  <si>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</si>
  <si>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</si>
  <si>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</si>
  <si>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</si>
  <si>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</si>
  <si>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</si>
  <si>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</si>
  <si>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</si>
  <si>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</si>
  <si>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</si>
  <si>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</si>
  <si>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</si>
  <si>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</si>
  <si>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</si>
  <si>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</si>
  <si>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</si>
  <si>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</si>
  <si>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</si>
  <si>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</si>
  <si>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</si>
  <si>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</si>
  <si>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</si>
  <si>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</si>
  <si>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</si>
  <si>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</si>
  <si>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</si>
  <si>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</si>
  <si>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</si>
  <si>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</si>
  <si>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</si>
  <si>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</si>
  <si>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</si>
  <si>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</si>
  <si>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</si>
  <si>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</si>
  <si>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</si>
  <si>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</si>
  <si>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</si>
  <si>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</si>
  <si>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</si>
  <si>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</si>
  <si>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</si>
  <si>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</si>
  <si>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</si>
  <si>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</si>
  <si>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</si>
  <si>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</si>
  <si>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</si>
  <si>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</si>
  <si>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</si>
  <si>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</si>
  <si>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</si>
  <si>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</si>
  <si>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</si>
  <si>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</si>
  <si>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</si>
  <si>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</si>
  <si>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</si>
  <si>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</si>
  <si>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</si>
  <si>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</si>
  <si>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</si>
  <si>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</si>
  <si>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</si>
  <si>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</si>
  <si>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</si>
  <si>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</si>
  <si>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</si>
  <si>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</si>
  <si>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</si>
  <si>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</si>
  <si>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</si>
  <si>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</si>
  <si>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</si>
  <si>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</si>
  <si>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</si>
  <si>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</si>
  <si>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</si>
  <si>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</si>
  <si>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</si>
  <si>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</si>
  <si>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</si>
  <si>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</si>
  <si>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</si>
  <si>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</si>
  <si>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</si>
  <si>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</si>
  <si>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</si>
  <si>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</si>
  <si>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</si>
  <si>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</si>
  <si>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</si>
  <si>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</si>
  <si>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</si>
  <si>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</si>
  <si>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</si>
  <si>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</si>
  <si>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</si>
  <si>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</si>
  <si>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</si>
  <si>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</si>
  <si>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</si>
  <si>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</si>
  <si>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</si>
  <si>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</si>
  <si>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</si>
  <si>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</si>
  <si>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</si>
  <si>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</si>
  <si>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</si>
  <si>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</si>
  <si>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</si>
  <si>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</si>
  <si>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</si>
  <si>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</si>
  <si>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</si>
  <si>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</si>
  <si>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</si>
  <si>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</si>
  <si>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</si>
  <si>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</si>
  <si>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</si>
  <si>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</si>
  <si>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</si>
  <si>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</si>
  <si>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</si>
  <si>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</si>
  <si>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</si>
  <si>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</si>
  <si>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</si>
  <si>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</si>
  <si>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</si>
  <si>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</si>
  <si>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</si>
  <si>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</si>
  <si>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</si>
  <si>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</si>
  <si>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</si>
  <si>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</si>
  <si>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</si>
  <si>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</si>
  <si>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</si>
  <si>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</si>
  <si>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</si>
  <si>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</si>
  <si>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</si>
  <si>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</si>
  <si>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</si>
  <si>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</si>
  <si>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</si>
  <si>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</si>
  <si>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</si>
  <si>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</si>
  <si>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</si>
  <si>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</si>
  <si>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</si>
  <si>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</si>
  <si>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</si>
  <si>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</si>
  <si>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</si>
  <si>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</si>
  <si>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</si>
  <si>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</si>
  <si>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</si>
  <si>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</si>
  <si>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</si>
  <si>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</si>
  <si>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</si>
  <si>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</si>
  <si>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</si>
  <si>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</si>
  <si>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</si>
  <si>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</si>
  <si>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</si>
  <si>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</si>
  <si>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</si>
  <si>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</si>
  <si>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</si>
  <si>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</si>
  <si>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</si>
  <si>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</si>
  <si>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</si>
  <si>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</si>
  <si>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</si>
  <si>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</si>
  <si>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</si>
  <si>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</si>
  <si>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</si>
  <si>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</si>
  <si>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</si>
  <si>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</si>
  <si>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</si>
  <si>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</si>
  <si>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</si>
  <si>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</si>
  <si>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</si>
  <si>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</si>
  <si>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</si>
  <si>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</si>
  <si>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</si>
  <si>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</si>
  <si>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</si>
  <si>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</si>
  <si>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</si>
  <si>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</si>
  <si>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</si>
  <si>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</si>
  <si>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</si>
  <si>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</si>
  <si>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</si>
  <si>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</si>
  <si>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</si>
  <si>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</si>
  <si>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</si>
  <si>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</si>
  <si>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</si>
  <si>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</si>
  <si>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</si>
  <si>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</si>
  <si>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</si>
  <si>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</si>
  <si>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</si>
  <si>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</si>
  <si>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</si>
  <si>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</si>
  <si>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</si>
  <si>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</si>
  <si>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</si>
  <si>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</si>
  <si>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</si>
  <si>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</si>
  <si>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</si>
  <si>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</si>
  <si>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</si>
  <si>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</si>
  <si>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</si>
  <si>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</si>
  <si>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</si>
  <si>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</si>
  <si>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</si>
  <si>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</si>
  <si>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</si>
  <si>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</si>
  <si>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</si>
  <si>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</si>
  <si>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</si>
  <si>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</si>
  <si>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</si>
  <si>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</si>
  <si>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</si>
  <si>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</si>
  <si>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</si>
  <si>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</si>
  <si>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</si>
  <si>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</si>
  <si>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</si>
  <si>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</si>
  <si>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</si>
  <si>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</si>
  <si>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</si>
  <si>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</si>
  <si>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</si>
  <si>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</si>
  <si>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</si>
  <si>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</si>
  <si>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</si>
  <si>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</si>
  <si>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</si>
  <si>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</si>
  <si>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</si>
  <si>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</si>
  <si>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</si>
  <si>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</si>
  <si>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</si>
  <si>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</si>
  <si>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</si>
  <si>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</si>
  <si>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</si>
  <si>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</si>
  <si>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</si>
  <si>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</si>
  <si>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</si>
  <si>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</si>
  <si>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</si>
  <si>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</si>
  <si>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</si>
  <si>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</si>
  <si>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</si>
  <si>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</si>
  <si>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</si>
  <si>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</si>
  <si>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</si>
  <si>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</si>
  <si>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</si>
  <si>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</si>
  <si>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</si>
  <si>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</si>
  <si>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</si>
  <si>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</si>
  <si>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</si>
  <si>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</si>
  <si>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</si>
  <si>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</si>
  <si>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</si>
  <si>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</si>
  <si>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</si>
  <si>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</si>
  <si>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</si>
  <si>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</si>
  <si>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</si>
  <si>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</si>
  <si>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</si>
  <si>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</si>
  <si>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</si>
  <si>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</si>
  <si>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</si>
  <si>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</si>
  <si>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</si>
  <si>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</si>
  <si>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</si>
  <si>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</si>
  <si>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</si>
  <si>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</si>
  <si>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</si>
  <si>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</si>
  <si>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</si>
  <si>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</si>
  <si>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</si>
  <si>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</si>
  <si>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</si>
  <si>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</si>
  <si>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</si>
  <si>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</si>
  <si>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</si>
  <si>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</si>
  <si>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</si>
  <si>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</si>
  <si>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</si>
  <si>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</si>
  <si>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</si>
  <si>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</si>
  <si>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</si>
  <si>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</si>
  <si>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</si>
  <si>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</si>
  <si>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</si>
  <si>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</si>
  <si>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</si>
  <si>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</si>
  <si>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</si>
  <si>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</si>
  <si>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</si>
  <si>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</si>
  <si>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</si>
  <si>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</si>
  <si>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</si>
  <si>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</si>
  <si>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</si>
  <si>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</si>
  <si>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</si>
  <si>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</si>
  <si>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</si>
  <si>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</si>
  <si>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</si>
  <si>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</si>
  <si>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</si>
  <si>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</si>
  <si>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</si>
  <si>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</si>
  <si>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</si>
  <si>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</si>
  <si>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</si>
  <si>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</si>
  <si>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</si>
  <si>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</si>
  <si>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</si>
  <si>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</si>
  <si>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</si>
  <si>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</si>
  <si>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</si>
  <si>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</si>
  <si>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</si>
  <si>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</si>
  <si>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</si>
  <si>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</si>
  <si>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</si>
  <si>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</si>
  <si>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</si>
  <si>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</si>
  <si>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</si>
  <si>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</si>
  <si>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</si>
  <si>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</si>
  <si>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</si>
  <si>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</si>
  <si>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</si>
  <si>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</si>
  <si>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</si>
  <si>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</si>
  <si>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</si>
  <si>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</si>
  <si>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</si>
  <si>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</si>
  <si>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</si>
  <si>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</si>
  <si>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</si>
  <si>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</si>
  <si>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</si>
  <si>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</si>
  <si>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</si>
  <si>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</si>
  <si>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</si>
  <si>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</si>
  <si>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</si>
  <si>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</si>
  <si>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</si>
  <si>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</si>
  <si>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</si>
  <si>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</si>
  <si>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</si>
  <si>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</si>
  <si>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</si>
  <si>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</si>
  <si>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</si>
  <si>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</si>
  <si>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</si>
  <si>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</si>
  <si>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</si>
  <si>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</si>
  <si>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</si>
  <si>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</si>
  <si>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</si>
  <si>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</si>
  <si>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</si>
  <si>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</si>
  <si>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</si>
  <si>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</si>
  <si>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</si>
  <si>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</si>
  <si>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</si>
  <si>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</si>
  <si>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</si>
  <si>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</si>
  <si>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</si>
  <si>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</si>
  <si>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</si>
  <si>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</si>
  <si>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</si>
  <si>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</si>
  <si>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</si>
  <si>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</si>
  <si>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</si>
  <si>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</si>
  <si>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</si>
  <si>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</si>
  <si>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</si>
  <si>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</si>
  <si>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</si>
  <si>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</si>
  <si>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</si>
  <si>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</si>
  <si>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</si>
  <si>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</si>
  <si>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</si>
  <si>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</si>
  <si>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</si>
  <si>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</si>
  <si>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</si>
  <si>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</si>
  <si>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</si>
  <si>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</si>
  <si>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</si>
  <si>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</si>
  <si>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</si>
  <si>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</si>
  <si>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</si>
  <si>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</si>
  <si>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</si>
  <si>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</si>
  <si>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</si>
  <si>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</si>
  <si>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</si>
  <si>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</si>
  <si>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</si>
  <si>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</si>
  <si>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</si>
  <si>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</si>
  <si>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</si>
  <si>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</si>
  <si>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</si>
  <si>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</si>
  <si>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</si>
  <si>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</si>
  <si>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</si>
  <si>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</si>
  <si>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</si>
  <si>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</si>
  <si>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</si>
  <si>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</si>
  <si>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</si>
  <si>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</si>
  <si>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</si>
  <si>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</si>
  <si>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</si>
  <si>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</si>
  <si>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</si>
  <si>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</si>
  <si>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</si>
  <si>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</si>
  <si>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</si>
  <si>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</si>
  <si>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</si>
  <si>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</si>
  <si>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</si>
  <si>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</si>
  <si>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</si>
  <si>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</si>
  <si>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</si>
  <si>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</si>
  <si>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</si>
  <si>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</si>
  <si>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</si>
  <si>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</si>
  <si>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</si>
  <si>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</si>
  <si>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</si>
  <si>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</si>
  <si>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</si>
  <si>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</si>
  <si>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</si>
  <si>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</si>
  <si>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</si>
  <si>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</si>
  <si>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</si>
  <si>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</si>
  <si>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</si>
  <si>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</si>
  <si>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</si>
  <si>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</si>
  <si>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</si>
  <si>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</si>
  <si>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</si>
  <si>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</si>
  <si>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</si>
  <si>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</si>
  <si>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</si>
  <si>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</si>
  <si>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</si>
  <si>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</si>
  <si>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</si>
  <si>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</si>
  <si>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</si>
  <si>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</si>
  <si>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</si>
  <si>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</si>
  <si>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</si>
  <si>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</si>
  <si>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</si>
  <si>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</si>
  <si>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</si>
  <si>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</si>
  <si>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</si>
  <si>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</si>
  <si>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</si>
  <si>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</si>
  <si>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</si>
  <si>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</si>
  <si>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</si>
  <si>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</si>
  <si>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</si>
  <si>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</si>
  <si>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</si>
  <si>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</si>
  <si>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</si>
  <si>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</si>
  <si>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</si>
  <si>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</si>
  <si>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</si>
  <si>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</si>
  <si>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</si>
  <si>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</si>
  <si>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</si>
  <si>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</si>
  <si>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</si>
  <si>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</si>
  <si>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</si>
  <si>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</si>
  <si>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</si>
  <si>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</si>
  <si>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</si>
  <si>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</si>
  <si>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</si>
  <si>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</si>
  <si>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</si>
  <si>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</si>
  <si>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</si>
  <si>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</si>
  <si>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</si>
  <si>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</si>
  <si>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</si>
  <si>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</si>
  <si>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</si>
  <si>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</si>
  <si>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</si>
  <si>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</si>
  <si>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</si>
  <si>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</si>
  <si>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</si>
  <si>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</si>
  <si>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</si>
  <si>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</si>
  <si>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</si>
  <si>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</si>
  <si>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</si>
  <si>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</si>
  <si>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</si>
  <si>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</si>
  <si>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</si>
  <si>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</si>
  <si>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</si>
  <si>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</si>
  <si>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</si>
  <si>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</si>
  <si>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</si>
  <si>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</si>
  <si>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</si>
  <si>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</si>
  <si>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</si>
  <si>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</si>
  <si>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</si>
  <si>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</si>
  <si>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</si>
  <si>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</si>
  <si>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</si>
  <si>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</si>
  <si>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</si>
  <si>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</si>
  <si>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</si>
  <si>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</si>
  <si>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</si>
  <si>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</si>
  <si>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</si>
  <si>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</si>
  <si>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</si>
  <si>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</si>
  <si>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</si>
  <si>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</si>
  <si>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</si>
  <si>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</si>
  <si>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</si>
  <si>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</si>
  <si>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</si>
  <si>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</si>
  <si>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</si>
  <si>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</si>
  <si>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</si>
  <si>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</si>
  <si>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</si>
  <si>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</si>
  <si>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</si>
  <si>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</si>
  <si>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</si>
  <si>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</si>
  <si>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</si>
  <si>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</si>
  <si>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</si>
  <si>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</si>
  <si>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</si>
  <si>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</si>
  <si>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</si>
  <si>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</si>
  <si>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</si>
  <si>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</si>
  <si>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</si>
  <si>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</si>
  <si>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</si>
  <si>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</si>
  <si>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</si>
  <si>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</si>
  <si>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</si>
  <si>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</si>
  <si>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</si>
  <si>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</si>
  <si>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</si>
  <si>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</si>
  <si>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</si>
  <si>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</si>
  <si>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</si>
  <si>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</si>
  <si>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</si>
  <si>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</si>
  <si>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</si>
  <si>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</si>
  <si>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</si>
  <si>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</si>
  <si>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</si>
  <si>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</si>
  <si>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</si>
  <si>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</si>
  <si>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</si>
  <si>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</si>
  <si>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</si>
  <si>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</si>
  <si>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</si>
  <si>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</si>
  <si>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</si>
  <si>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</si>
  <si>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</si>
  <si>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</si>
  <si>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</si>
  <si>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</si>
  <si>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</si>
  <si>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</si>
  <si>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</si>
  <si>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</si>
  <si>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</si>
  <si>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</si>
  <si>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</si>
  <si>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</si>
  <si>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</si>
  <si>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</si>
  <si>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</si>
  <si>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</si>
  <si>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</si>
  <si>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</si>
  <si>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</si>
  <si>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</si>
  <si>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</si>
  <si>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</si>
  <si>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</si>
  <si>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</si>
  <si>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</si>
  <si>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</si>
  <si>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</si>
  <si>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</si>
  <si>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</si>
  <si>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</si>
  <si>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</si>
  <si>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</si>
  <si>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</si>
  <si>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</si>
  <si>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</si>
  <si>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</si>
  <si>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</si>
  <si>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</si>
  <si>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</si>
  <si>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</si>
  <si>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</si>
  <si>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</si>
  <si>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</si>
  <si>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</si>
  <si>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</si>
  <si>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</si>
  <si>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</si>
  <si>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</si>
  <si>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</si>
  <si>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</si>
  <si>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</si>
  <si>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</si>
  <si>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</si>
  <si>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</si>
  <si>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</si>
  <si>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</si>
  <si>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</si>
  <si>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</si>
  <si>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</si>
  <si>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</si>
  <si>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</si>
  <si>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</si>
  <si>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</si>
  <si>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</si>
  <si>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</si>
  <si>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</si>
  <si>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</si>
  <si>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</si>
  <si>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</si>
  <si>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</si>
  <si>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</si>
  <si>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</si>
  <si>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</si>
  <si>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</si>
  <si>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</si>
  <si>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</si>
  <si>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</si>
  <si>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</si>
  <si>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</si>
  <si>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</si>
  <si>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</si>
  <si>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</si>
  <si>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</si>
  <si>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</si>
  <si>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</si>
  <si>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</si>
  <si>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</si>
  <si>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</si>
  <si>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</si>
  <si>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</si>
  <si>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</si>
  <si>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</si>
  <si>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</si>
  <si>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</si>
  <si>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</si>
  <si>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</si>
  <si>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</si>
  <si>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</si>
  <si>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</si>
  <si>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</si>
  <si>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</si>
  <si>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</si>
  <si>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</si>
  <si>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</si>
  <si>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</si>
  <si>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</si>
  <si>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</si>
  <si>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</si>
  <si>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</si>
  <si>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</si>
  <si>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</si>
  <si>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</si>
  <si>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</si>
  <si>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</si>
  <si>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</si>
  <si>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</si>
  <si>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</si>
  <si>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</si>
  <si>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</si>
  <si>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</si>
  <si>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</si>
  <si>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</si>
  <si>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</si>
  <si>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</si>
  <si>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</si>
  <si>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</si>
  <si>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</si>
  <si>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</si>
  <si>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</si>
  <si>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</si>
  <si>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</si>
  <si>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</si>
  <si>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</si>
  <si>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</si>
  <si>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</si>
  <si>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</si>
  <si>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</si>
  <si>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</si>
  <si>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</si>
  <si>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</si>
  <si>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</si>
  <si>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</si>
  <si>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</si>
  <si>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</si>
  <si>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</si>
  <si>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</si>
  <si>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</si>
  <si>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</si>
  <si>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</si>
  <si>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</si>
  <si>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</si>
  <si>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</si>
  <si>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</si>
  <si>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</si>
  <si>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</si>
  <si>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</si>
  <si>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</si>
  <si>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</si>
  <si>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</si>
  <si>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</si>
  <si>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</si>
  <si>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</si>
  <si>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</si>
  <si>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</si>
  <si>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</si>
  <si>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</si>
  <si>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</si>
  <si>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</si>
  <si>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</si>
  <si>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</si>
  <si>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</si>
  <si>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</si>
  <si>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</si>
  <si>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</si>
  <si>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</si>
  <si>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</si>
  <si>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</si>
  <si>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</si>
  <si>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</si>
  <si>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</si>
  <si>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</si>
  <si>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</si>
  <si>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</si>
  <si>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</si>
  <si>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</si>
  <si>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</si>
  <si>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</si>
  <si>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</si>
  <si>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</si>
  <si>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</si>
  <si>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</si>
  <si>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</si>
  <si>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</si>
  <si>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</si>
  <si>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</si>
  <si>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</si>
  <si>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</si>
  <si>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</si>
  <si>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</si>
  <si>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</si>
  <si>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</si>
  <si>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</si>
  <si>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</si>
  <si>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</si>
  <si>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</si>
  <si>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</si>
  <si>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</si>
  <si>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</si>
  <si>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</si>
  <si>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</si>
  <si>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</si>
  <si>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</si>
  <si>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</si>
  <si>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</si>
  <si>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</si>
  <si>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</si>
  <si>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</si>
  <si>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</si>
  <si>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</si>
  <si>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</si>
  <si>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</si>
  <si>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</si>
  <si>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</si>
  <si>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</si>
  <si>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</si>
  <si>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</si>
  <si>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</si>
  <si>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</si>
  <si>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</si>
  <si>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</si>
  <si>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</si>
  <si>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</si>
  <si>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</si>
  <si>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</si>
  <si>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</si>
  <si>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</si>
  <si>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</si>
  <si>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</si>
  <si>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</si>
  <si>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</si>
  <si>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</si>
  <si>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</si>
  <si>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</si>
  <si>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</si>
  <si>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</si>
  <si>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</si>
  <si>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</si>
  <si>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</si>
  <si>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</si>
  <si>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</si>
  <si>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</si>
  <si>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</si>
  <si>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</si>
  <si>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</si>
  <si>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</si>
  <si>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</si>
  <si>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</si>
  <si>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</si>
  <si>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</si>
  <si>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</si>
  <si>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</si>
  <si>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</si>
  <si>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</si>
  <si>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</si>
  <si>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</si>
  <si>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</si>
  <si>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</si>
  <si>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</si>
  <si>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</si>
  <si>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</si>
  <si>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</si>
  <si>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</si>
  <si>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</si>
  <si>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</si>
  <si>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</si>
  <si>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</si>
  <si>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</si>
  <si>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</si>
  <si>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</si>
  <si>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</si>
  <si>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</si>
  <si>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</si>
  <si>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</si>
  <si>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</si>
  <si>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</si>
  <si>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</si>
  <si>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</si>
  <si>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</si>
  <si>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</si>
  <si>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</si>
  <si>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</si>
  <si>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</si>
  <si>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</si>
  <si>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</si>
  <si>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</si>
  <si>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</si>
  <si>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</si>
  <si>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</si>
  <si>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</si>
  <si>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</si>
  <si>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</si>
  <si>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</si>
  <si>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</si>
  <si>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</si>
  <si>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</si>
  <si>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</si>
  <si>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</si>
  <si>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</si>
  <si>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</si>
  <si>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</si>
  <si>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</si>
  <si>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</si>
  <si>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</si>
  <si>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</si>
  <si>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</si>
  <si>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</si>
  <si>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</si>
  <si>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</si>
  <si>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</si>
  <si>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</si>
  <si>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</si>
  <si>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</si>
  <si>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</si>
  <si>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</si>
  <si>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</si>
  <si>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</si>
  <si>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</si>
  <si>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</si>
  <si>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</si>
  <si>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</si>
  <si>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</si>
  <si>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</si>
  <si>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</si>
  <si>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</si>
  <si>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</si>
  <si>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</si>
  <si>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</si>
  <si>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</si>
  <si>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</si>
  <si>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</si>
  <si>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</si>
  <si>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</si>
  <si>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</si>
  <si>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</si>
  <si>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</si>
  <si>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</si>
  <si>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</si>
  <si>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</si>
  <si>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</si>
  <si>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</si>
  <si>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</si>
  <si>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</si>
  <si>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</si>
  <si>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</si>
  <si>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</si>
  <si>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</si>
  <si>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</si>
  <si>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</si>
  <si>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</si>
  <si>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</si>
  <si>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</si>
  <si>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</si>
  <si>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</si>
  <si>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</si>
  <si>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</si>
  <si>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</si>
  <si>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</si>
  <si>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</si>
  <si>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</si>
  <si>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</si>
  <si>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</si>
  <si>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</si>
  <si>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</si>
  <si>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</si>
  <si>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</si>
  <si>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</si>
  <si>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</si>
  <si>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</si>
  <si>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</si>
  <si>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</si>
  <si>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</si>
  <si>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</si>
  <si>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</si>
  <si>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</si>
  <si>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</si>
  <si>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</si>
  <si>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</si>
  <si>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</si>
  <si>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</si>
  <si>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</si>
  <si>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</si>
  <si>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</si>
  <si>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</si>
  <si>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</si>
  <si>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</si>
  <si>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</si>
  <si>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</si>
  <si>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</si>
  <si>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</si>
  <si>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</si>
  <si>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</si>
  <si>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</si>
  <si>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</si>
  <si>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</si>
  <si>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</si>
  <si>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</si>
  <si>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</si>
  <si>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</si>
  <si>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</si>
  <si>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</si>
  <si>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</si>
  <si>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</si>
  <si>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</si>
  <si>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</si>
  <si>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</si>
  <si>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</si>
  <si>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</si>
  <si>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</si>
  <si>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</si>
  <si>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</si>
  <si>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</si>
  <si>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</si>
  <si>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</si>
  <si>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</si>
  <si>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</si>
  <si>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</si>
  <si>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</si>
  <si>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</si>
  <si>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</si>
  <si>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</si>
  <si>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</si>
  <si>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</si>
  <si>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</si>
  <si>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</si>
  <si>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</si>
  <si>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</si>
  <si>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</si>
  <si>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</si>
  <si>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</si>
  <si>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</si>
  <si>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</si>
  <si>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</si>
  <si>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</si>
  <si>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</si>
  <si>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</si>
  <si>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</si>
  <si>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</si>
  <si>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</si>
  <si>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</si>
  <si>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</si>
  <si>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</si>
  <si>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</si>
  <si>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</si>
  <si>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</si>
  <si>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</si>
  <si>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</si>
  <si>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</si>
  <si>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</si>
  <si>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</si>
  <si>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</si>
  <si>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</si>
  <si>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</si>
  <si>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</si>
  <si>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</si>
  <si>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</si>
  <si>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</si>
  <si>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</si>
  <si>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</si>
  <si>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</si>
  <si>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</si>
  <si>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</si>
  <si>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</si>
  <si>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</si>
  <si>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</si>
  <si>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</si>
  <si>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</si>
  <si>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</si>
  <si>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</si>
  <si>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</si>
  <si>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</si>
  <si>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</si>
  <si>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</si>
  <si>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</si>
  <si>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</si>
  <si>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</si>
  <si>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</si>
  <si>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</si>
  <si>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</si>
  <si>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</si>
  <si>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</si>
  <si>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</si>
  <si>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</si>
  <si>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</si>
  <si>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</si>
  <si>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</si>
  <si>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</si>
  <si>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</si>
  <si>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</si>
  <si>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</si>
  <si>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</si>
  <si>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</si>
  <si>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</si>
  <si>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</si>
  <si>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</si>
  <si>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</si>
  <si>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</si>
  <si>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</si>
  <si>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</si>
  <si>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</si>
  <si>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</si>
  <si>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</si>
  <si>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</si>
  <si>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</si>
  <si>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</si>
  <si>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</si>
  <si>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</si>
  <si>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</si>
  <si>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</si>
  <si>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</si>
  <si>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</si>
  <si>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</si>
  <si>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</si>
  <si>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</si>
  <si>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</si>
  <si>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</si>
  <si>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</si>
  <si>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</si>
  <si>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</si>
  <si>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</si>
  <si>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</si>
  <si>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</si>
  <si>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</si>
  <si>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</si>
  <si>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</si>
  <si>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</si>
  <si>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</si>
  <si>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</si>
  <si>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</si>
  <si>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</si>
  <si>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</si>
  <si>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</si>
  <si>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</si>
  <si>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</si>
  <si>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</si>
  <si>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</si>
  <si>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</si>
  <si>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</si>
  <si>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</si>
  <si>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</si>
  <si>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</si>
  <si>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</si>
  <si>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</si>
  <si>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</si>
  <si>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</si>
  <si>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</si>
  <si>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</si>
  <si>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</si>
  <si>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</si>
  <si>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</si>
  <si>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</si>
  <si>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</si>
  <si>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</si>
  <si>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</si>
  <si>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</si>
  <si>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</si>
  <si>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</si>
  <si>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</si>
  <si>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</si>
  <si>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</si>
  <si>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</si>
  <si>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</si>
  <si>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</si>
  <si>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</si>
  <si>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</si>
  <si>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</si>
  <si>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</si>
  <si>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</si>
  <si>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</si>
  <si>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</si>
  <si>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</si>
  <si>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</si>
  <si>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</si>
  <si>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</si>
  <si>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</si>
  <si>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</si>
  <si>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</si>
  <si>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</si>
  <si>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</si>
  <si>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</si>
  <si>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</si>
  <si>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</si>
  <si>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</si>
  <si>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</si>
  <si>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</si>
  <si>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</si>
  <si>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</si>
  <si>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</si>
  <si>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</si>
  <si>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</si>
  <si>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</si>
  <si>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</si>
  <si>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</si>
  <si>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</si>
  <si>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</si>
  <si>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</si>
  <si>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</si>
  <si>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</si>
  <si>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</si>
  <si>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</si>
  <si>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</si>
  <si>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</si>
  <si>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</si>
  <si>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</si>
  <si>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</si>
  <si>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</si>
  <si>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</si>
  <si>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</si>
  <si>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</si>
  <si>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</si>
  <si>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</si>
  <si>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</si>
  <si>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</si>
  <si>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</si>
  <si>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</si>
  <si>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</si>
  <si>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</si>
  <si>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</si>
  <si>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</si>
  <si>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</si>
  <si>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</si>
  <si>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</si>
  <si>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</si>
  <si>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</si>
  <si>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</si>
  <si>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</si>
  <si>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</si>
  <si>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</si>
  <si>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</si>
  <si>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</si>
  <si>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</si>
  <si>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</si>
  <si>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</si>
  <si>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</si>
  <si>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</si>
  <si>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</si>
  <si>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</si>
  <si>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</si>
  <si>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</si>
  <si>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</si>
  <si>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</si>
  <si>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</si>
  <si>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</si>
  <si>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</si>
  <si>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</si>
  <si>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</si>
  <si>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</si>
  <si>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</si>
  <si>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</si>
  <si>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</si>
  <si>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</si>
  <si>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</si>
  <si>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</si>
  <si>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</si>
  <si>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</si>
  <si>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</si>
  <si>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</si>
  <si>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</si>
  <si>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</si>
  <si>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</si>
  <si>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</si>
  <si>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</si>
  <si>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</si>
  <si>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</si>
  <si>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</si>
  <si>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</si>
  <si>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</si>
  <si>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</si>
  <si>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</si>
  <si>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</si>
  <si>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</si>
  <si>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</si>
  <si>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</si>
  <si>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</si>
  <si>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</si>
  <si>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</si>
  <si>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</si>
  <si>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</si>
  <si>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</si>
  <si>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</si>
  <si>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</si>
  <si>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</si>
  <si>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</si>
  <si>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</si>
  <si>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</si>
  <si>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</si>
  <si>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</si>
  <si>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</si>
  <si>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</si>
  <si>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</si>
  <si>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</si>
  <si>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</si>
  <si>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</si>
  <si>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</si>
  <si>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</si>
  <si>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</si>
  <si>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</si>
  <si>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</si>
  <si>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</si>
  <si>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</si>
  <si>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</si>
  <si>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</si>
  <si>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</si>
  <si>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</si>
  <si>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</si>
  <si>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</si>
  <si>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</si>
  <si>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</si>
  <si>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</si>
  <si>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</si>
  <si>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</si>
  <si>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</si>
  <si>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</si>
  <si>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</si>
  <si>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</si>
  <si>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</si>
  <si>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</si>
  <si>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</si>
  <si>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</si>
  <si>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</si>
  <si>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</si>
  <si>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</si>
  <si>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</si>
  <si>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</si>
  <si>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</si>
  <si>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</si>
  <si>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</si>
  <si>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</si>
  <si>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</si>
  <si>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</si>
  <si>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</si>
  <si>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</si>
  <si>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</si>
  <si>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</si>
  <si>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</si>
  <si>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</si>
  <si>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</si>
  <si>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</si>
  <si>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</si>
  <si>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</si>
  <si>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</si>
  <si>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</si>
  <si>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</si>
  <si>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</si>
  <si>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</si>
  <si>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</si>
  <si>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</si>
  <si>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</si>
  <si>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</si>
  <si>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</si>
  <si>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</si>
  <si>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</si>
  <si>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</si>
  <si>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</si>
  <si>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</si>
  <si>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</si>
  <si>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</si>
  <si>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</si>
  <si>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</si>
  <si>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</si>
  <si>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</si>
  <si>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</si>
  <si>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</si>
  <si>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</si>
  <si>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</si>
  <si>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</si>
  <si>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</si>
  <si>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</si>
  <si>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</si>
  <si>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</si>
  <si>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</si>
  <si>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</si>
  <si>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</si>
  <si>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</si>
  <si>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</si>
  <si>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</si>
  <si>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</si>
  <si>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</si>
  <si>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</si>
  <si>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</si>
  <si>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</si>
  <si>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</si>
  <si>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</si>
  <si>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</si>
  <si>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</si>
  <si>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</si>
  <si>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</si>
  <si>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</si>
  <si>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</si>
  <si>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</si>
  <si>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</si>
  <si>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</si>
  <si>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</si>
  <si>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</si>
  <si>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</si>
  <si>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</si>
  <si>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</si>
  <si>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</si>
  <si>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</si>
  <si>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</si>
  <si>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</si>
  <si>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</si>
  <si>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</si>
  <si>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</si>
  <si>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</si>
  <si>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</si>
  <si>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</si>
  <si>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</si>
  <si>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</si>
  <si>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</si>
  <si>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</si>
  <si>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</si>
  <si>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</si>
  <si>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</si>
  <si>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</si>
  <si>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</si>
  <si>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</si>
  <si>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</si>
  <si>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</si>
  <si>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</si>
  <si>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</si>
  <si>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</si>
  <si>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</si>
  <si>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</si>
  <si>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</si>
  <si>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</si>
  <si>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</si>
  <si>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</si>
  <si>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</si>
  <si>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</si>
  <si>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</si>
  <si>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</si>
  <si>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</si>
  <si>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</si>
  <si>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</si>
  <si>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</si>
  <si>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</si>
  <si>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</si>
  <si>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</si>
  <si>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</si>
  <si>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</si>
  <si>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</si>
  <si>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</si>
  <si>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</si>
  <si>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</si>
  <si>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</si>
  <si>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</si>
  <si>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</si>
  <si>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</si>
  <si>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</si>
  <si>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</si>
  <si>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</si>
  <si>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</si>
  <si>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</si>
  <si>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</si>
  <si>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</si>
  <si>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</si>
  <si>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</si>
  <si>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</si>
  <si>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</si>
  <si>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</si>
  <si>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</si>
  <si>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</si>
  <si>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</si>
  <si>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</si>
  <si>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</si>
  <si>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</si>
  <si>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</si>
  <si>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</si>
  <si>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</si>
  <si>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</si>
  <si>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</si>
  <si>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</si>
  <si>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</si>
  <si>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</si>
  <si>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</si>
  <si>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</si>
  <si>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</si>
  <si>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</si>
  <si>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</si>
  <si>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</si>
  <si>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</si>
  <si>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</si>
  <si>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</si>
  <si>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</si>
  <si>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</si>
  <si>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</si>
  <si>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</si>
  <si>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</si>
  <si>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</si>
  <si>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</si>
  <si>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</si>
  <si>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</si>
  <si>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</si>
  <si>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</si>
  <si>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</si>
  <si>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</si>
  <si>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</si>
  <si>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</si>
  <si>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</si>
  <si>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</si>
  <si>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</si>
  <si>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</si>
  <si>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</si>
  <si>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</si>
  <si>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</si>
  <si>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</si>
  <si>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</si>
  <si>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</si>
  <si>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</si>
  <si>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</si>
  <si>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</si>
  <si>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</si>
  <si>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</si>
  <si>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</si>
  <si>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</si>
  <si>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</si>
  <si>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</si>
  <si>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</si>
  <si>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</si>
  <si>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</si>
  <si>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</si>
  <si>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</si>
  <si>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</si>
  <si>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</si>
  <si>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</si>
  <si>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</si>
  <si>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</si>
  <si>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</si>
  <si>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</si>
  <si>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</si>
  <si>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</si>
  <si>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</si>
  <si>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</si>
  <si>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</si>
  <si>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</si>
  <si>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</si>
  <si>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</si>
  <si>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</si>
  <si>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</si>
  <si>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</si>
  <si>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</si>
  <si>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</si>
  <si>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</si>
  <si>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</si>
  <si>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</si>
  <si>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</si>
  <si>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</si>
  <si>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</si>
  <si>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</si>
  <si>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</si>
  <si>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</si>
  <si>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</si>
  <si>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</si>
  <si>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</si>
  <si>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</si>
  <si>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</si>
  <si>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</si>
  <si>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</si>
  <si>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</si>
  <si>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</si>
  <si>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</si>
  <si>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</si>
  <si>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</si>
  <si>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</si>
  <si>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</si>
  <si>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</si>
  <si>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</si>
  <si>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</si>
  <si>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</si>
  <si>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</si>
  <si>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</si>
  <si>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</si>
  <si>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</si>
  <si>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</si>
  <si>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</si>
  <si>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</si>
  <si>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</si>
  <si>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</si>
  <si>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</si>
  <si>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</si>
  <si>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</si>
  <si>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</si>
  <si>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</si>
  <si>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</si>
  <si>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</si>
  <si>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</si>
  <si>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</si>
  <si>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</si>
  <si>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</si>
  <si>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</si>
  <si>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</si>
  <si>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</si>
  <si>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</si>
  <si>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</si>
  <si>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</si>
  <si>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</si>
  <si>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</si>
  <si>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</si>
  <si>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</si>
  <si>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</si>
  <si>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</si>
  <si>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</si>
  <si>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</si>
  <si>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</si>
  <si>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</si>
  <si>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</si>
  <si>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</si>
  <si>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</si>
  <si>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</si>
  <si>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</si>
  <si>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</si>
  <si>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</si>
  <si>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</si>
  <si>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</si>
  <si>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</si>
  <si>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</si>
  <si>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</si>
  <si>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</si>
  <si>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</si>
  <si>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</si>
  <si>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</si>
  <si>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</si>
  <si>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</si>
  <si>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</si>
  <si>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</si>
  <si>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</si>
  <si>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</si>
  <si>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</si>
  <si>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</si>
  <si>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</si>
  <si>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</si>
  <si>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</si>
  <si>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</si>
  <si>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</si>
  <si>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</si>
  <si>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</si>
  <si>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</si>
  <si>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</si>
  <si>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</si>
  <si>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</si>
  <si>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</si>
  <si>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</si>
  <si>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</si>
  <si>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</si>
  <si>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</si>
  <si>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</si>
  <si>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</si>
  <si>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</si>
  <si>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</si>
  <si>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</si>
  <si>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</si>
  <si>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</si>
  <si>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</si>
  <si>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</si>
  <si>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</si>
  <si>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</si>
  <si>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</si>
  <si>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</si>
  <si>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</si>
  <si>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</si>
  <si>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</si>
  <si>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</si>
  <si>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</si>
  <si>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</si>
  <si>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</si>
  <si>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</si>
  <si>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</si>
  <si>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</si>
  <si>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</si>
  <si>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</si>
  <si>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</si>
  <si>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</si>
  <si>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</si>
  <si>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</si>
  <si>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</si>
  <si>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</si>
  <si>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</si>
  <si>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</si>
  <si>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</si>
  <si>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</si>
  <si>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</si>
  <si>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</si>
  <si>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</si>
  <si>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</si>
  <si>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</si>
  <si>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</si>
  <si>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</si>
  <si>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</si>
  <si>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</si>
  <si>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</si>
  <si>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</si>
  <si>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</si>
  <si>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</si>
  <si>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</si>
  <si>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</si>
  <si>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</si>
  <si>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</si>
  <si>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</si>
  <si>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</si>
  <si>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</si>
  <si>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</si>
  <si>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</si>
  <si>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</si>
  <si>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</si>
  <si>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</si>
  <si>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</si>
  <si>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</si>
  <si>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</si>
  <si>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</si>
  <si>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</si>
  <si>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</si>
  <si>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</si>
  <si>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</si>
  <si>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</si>
  <si>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</si>
  <si>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</si>
  <si>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</si>
  <si>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</si>
  <si>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</si>
  <si>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</si>
  <si>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</si>
  <si>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</si>
  <si>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</si>
  <si>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</si>
  <si>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</si>
  <si>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</si>
  <si>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</si>
  <si>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</si>
  <si>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</si>
  <si>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</si>
  <si>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</si>
  <si>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</si>
  <si>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</si>
  <si>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</si>
  <si>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</si>
  <si>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</si>
  <si>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</si>
  <si>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</si>
  <si>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</si>
  <si>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</si>
  <si>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</si>
  <si>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</si>
  <si>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</si>
  <si>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</si>
  <si>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</si>
  <si>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</si>
  <si>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</si>
  <si>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</si>
  <si>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</si>
  <si>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</si>
  <si>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</si>
  <si>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</si>
  <si>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</si>
  <si>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</si>
  <si>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</si>
  <si>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</si>
  <si>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</si>
  <si>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</si>
  <si>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</si>
  <si>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</si>
  <si>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</si>
  <si>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</si>
  <si>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</si>
  <si>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</si>
  <si>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</si>
  <si>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</si>
  <si>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</si>
  <si>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</si>
  <si>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</si>
  <si>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</si>
  <si>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</si>
  <si>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</si>
  <si>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</si>
  <si>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</si>
  <si>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</si>
  <si>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</si>
  <si>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</si>
  <si>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</si>
  <si>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</si>
  <si>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</si>
  <si>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</si>
  <si>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</si>
  <si>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</si>
  <si>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</si>
  <si>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</si>
  <si>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</si>
  <si>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</si>
  <si>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</si>
  <si>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</si>
  <si>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</si>
  <si>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</si>
  <si>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</si>
  <si>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</si>
  <si>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</si>
  <si>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</si>
  <si>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</si>
  <si>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</si>
  <si>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</si>
  <si>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</si>
  <si>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</si>
  <si>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</si>
  <si>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</si>
  <si>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</si>
  <si>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</si>
  <si>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</si>
  <si>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</si>
  <si>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</si>
  <si>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</si>
  <si>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</si>
  <si>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</si>
  <si>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</si>
  <si>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</si>
  <si>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</si>
  <si>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</si>
  <si>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</si>
  <si>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</si>
  <si>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</si>
  <si>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</si>
  <si>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</si>
  <si>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</si>
  <si>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</si>
  <si>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</si>
  <si>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</si>
  <si>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</si>
  <si>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</si>
  <si>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</si>
  <si>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</si>
  <si>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</si>
  <si>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</si>
  <si>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</si>
  <si>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</si>
  <si>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</si>
  <si>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</si>
  <si>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</si>
  <si>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</si>
  <si>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</si>
  <si>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</si>
  <si>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</si>
  <si>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</si>
  <si>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</si>
  <si>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</si>
  <si>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</si>
  <si>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</si>
  <si>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</si>
  <si>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</si>
  <si>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</si>
  <si>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</si>
  <si>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</si>
  <si>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</si>
  <si>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</si>
  <si>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</si>
  <si>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</si>
  <si>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</si>
  <si>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</si>
  <si>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</si>
  <si>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</si>
  <si>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</si>
  <si>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</si>
  <si>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</si>
  <si>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</si>
  <si>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</si>
  <si>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</si>
  <si>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</si>
  <si>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</si>
  <si>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</si>
  <si>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</si>
  <si>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</si>
  <si>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</si>
  <si>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</si>
  <si>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</si>
  <si>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</si>
  <si>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</si>
  <si>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</si>
  <si>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</si>
  <si>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</si>
  <si>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</si>
  <si>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</si>
  <si>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</si>
  <si>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</si>
  <si>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</si>
  <si>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</si>
  <si>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</si>
  <si>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</si>
  <si>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</si>
  <si>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</si>
  <si>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</si>
  <si>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</si>
  <si>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</si>
  <si>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</si>
  <si>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</si>
  <si>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</si>
  <si>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</si>
  <si>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</si>
  <si>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</si>
  <si>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</si>
  <si>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</si>
  <si>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</si>
  <si>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</si>
  <si>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</si>
  <si>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</si>
  <si>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</si>
  <si>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</si>
  <si>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</si>
  <si>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</si>
  <si>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</si>
  <si>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</si>
  <si>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</si>
  <si>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</si>
  <si>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</si>
  <si>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</si>
  <si>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</si>
  <si>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</si>
  <si>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</si>
  <si>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</si>
  <si>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</si>
  <si>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</si>
  <si>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</si>
  <si>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</si>
  <si>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</si>
  <si>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</si>
  <si>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</si>
  <si>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</si>
  <si>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</si>
  <si>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</si>
  <si>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</si>
  <si>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</si>
  <si>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</si>
  <si>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</si>
  <si>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</si>
  <si>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</si>
  <si>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</si>
  <si>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</si>
  <si>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</si>
  <si>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</si>
  <si>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</si>
  <si>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</si>
  <si>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</si>
  <si>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</si>
  <si>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</si>
  <si>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</si>
  <si>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</si>
  <si>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</si>
  <si>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</si>
  <si>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</si>
  <si>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</si>
  <si>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</si>
  <si>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</si>
  <si>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</si>
  <si>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</si>
  <si>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</si>
  <si>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</si>
  <si>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</si>
  <si>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</si>
  <si>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</si>
  <si>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</si>
  <si>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</si>
  <si>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</si>
  <si>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</si>
  <si>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</si>
  <si>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</si>
  <si>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</si>
  <si>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</si>
  <si>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</si>
  <si>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</si>
  <si>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</si>
  <si>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</si>
  <si>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</si>
  <si>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</si>
  <si>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</si>
  <si>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</si>
  <si>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</si>
  <si>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</si>
  <si>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</si>
  <si>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</si>
  <si>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</si>
  <si>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</si>
  <si>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</si>
  <si>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</si>
  <si>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</si>
  <si>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</si>
  <si>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</si>
  <si>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</si>
  <si>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</si>
  <si>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</si>
  <si>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</si>
  <si>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</si>
  <si>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</si>
  <si>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</si>
  <si>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</si>
  <si>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</si>
  <si>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</si>
  <si>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</si>
  <si>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</si>
  <si>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</si>
  <si>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</si>
  <si>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</si>
  <si>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</si>
  <si>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</si>
  <si>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</si>
  <si>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</si>
  <si>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</si>
  <si>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</si>
  <si>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</si>
  <si>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</si>
  <si>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</si>
  <si>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</si>
  <si>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</si>
  <si>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</si>
  <si>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</si>
  <si>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</si>
  <si>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</si>
  <si>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</si>
  <si>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</si>
  <si>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</si>
  <si>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</si>
  <si>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</si>
  <si>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</si>
  <si>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</si>
  <si>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</si>
  <si>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</si>
  <si>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</si>
  <si>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</si>
  <si>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</si>
  <si>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</si>
  <si>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</si>
  <si>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</si>
  <si>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</si>
  <si>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</si>
  <si>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</si>
  <si>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</si>
  <si>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</si>
  <si>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</si>
  <si>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</si>
  <si>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</si>
  <si>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</si>
  <si>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</si>
  <si>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</si>
  <si>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</si>
  <si>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</si>
  <si>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</si>
  <si>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</si>
  <si>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</si>
  <si>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</si>
  <si>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</si>
  <si>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</si>
  <si>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</si>
  <si>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</si>
  <si>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</si>
  <si>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</si>
  <si>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</si>
  <si>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</si>
  <si>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</si>
  <si>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</si>
  <si>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</si>
  <si>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</si>
  <si>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</si>
  <si>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</si>
  <si>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</si>
  <si>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</si>
  <si>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</si>
  <si>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</si>
  <si>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</si>
  <si>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</si>
  <si>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</si>
  <si>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</si>
  <si>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</si>
  <si>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</si>
  <si>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</si>
  <si>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</si>
  <si>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</si>
  <si>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</si>
  <si>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</si>
  <si>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</si>
  <si>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</si>
  <si>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</si>
  <si>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</si>
  <si>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</si>
  <si>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</si>
  <si>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</si>
  <si>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</si>
  <si>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</si>
  <si>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</si>
  <si>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</si>
  <si>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</si>
  <si>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</si>
  <si>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</si>
  <si>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</si>
  <si>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</si>
  <si>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</si>
  <si>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</si>
  <si>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</si>
  <si>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</si>
  <si>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</si>
  <si>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</si>
  <si>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</si>
  <si>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</si>
  <si>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</si>
  <si>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</si>
  <si>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</si>
  <si>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</si>
  <si>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</si>
  <si>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</si>
  <si>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</si>
  <si>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</si>
  <si>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</si>
  <si>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</si>
  <si>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</si>
  <si>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</si>
  <si>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</si>
  <si>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</si>
  <si>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</si>
  <si>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</si>
  <si>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</si>
  <si>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</si>
  <si>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</si>
  <si>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</si>
  <si>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</si>
  <si>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</si>
  <si>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</si>
  <si>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</si>
  <si>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</si>
  <si>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</si>
  <si>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</si>
  <si>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</si>
  <si>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</si>
  <si>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</si>
  <si>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</si>
  <si>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</si>
  <si>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</si>
  <si>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</si>
  <si>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</si>
  <si>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</si>
  <si>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</si>
  <si>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</si>
  <si>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</si>
  <si>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</si>
  <si>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</si>
  <si>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</si>
  <si>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</si>
  <si>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</si>
  <si>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</si>
  <si>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</si>
  <si>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</si>
  <si>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</si>
  <si>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</si>
  <si>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</si>
  <si>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</si>
  <si>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</si>
  <si>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</si>
  <si>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</si>
  <si>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</si>
  <si>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</si>
  <si>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</si>
  <si>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</si>
  <si>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</si>
  <si>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</si>
  <si>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</si>
  <si>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</si>
  <si>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</si>
  <si>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</si>
  <si>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</si>
  <si>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</si>
  <si>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</si>
  <si>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</si>
  <si>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</si>
  <si>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</si>
  <si>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</si>
  <si>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</si>
  <si>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</si>
  <si>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</si>
  <si>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</si>
  <si>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</si>
  <si>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</si>
  <si>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</si>
  <si>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</si>
  <si>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</si>
  <si>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</si>
  <si>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</si>
  <si>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</si>
  <si>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</si>
  <si>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</si>
  <si>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</si>
  <si>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</si>
  <si>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</si>
  <si>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</si>
  <si>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</si>
  <si>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</si>
  <si>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</si>
  <si>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</si>
  <si>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</si>
  <si>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</si>
  <si>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</si>
  <si>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</si>
  <si>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</si>
  <si>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</si>
  <si>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</si>
  <si>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</si>
  <si>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</si>
  <si>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</si>
  <si>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</si>
  <si>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</si>
  <si>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</si>
  <si>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</si>
  <si>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</si>
  <si>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</si>
  <si>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</si>
  <si>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</si>
  <si>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</si>
  <si>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</si>
  <si>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</si>
  <si>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</si>
  <si>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</si>
  <si>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</si>
  <si>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</si>
  <si>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</si>
  <si>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</si>
  <si>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</si>
  <si>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</si>
  <si>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</si>
  <si>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</si>
  <si>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</si>
  <si>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</si>
  <si>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</si>
  <si>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</si>
  <si>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</si>
  <si>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</si>
  <si>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</si>
  <si>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</si>
  <si>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</si>
  <si>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</si>
  <si>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</si>
  <si>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</si>
  <si>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</si>
  <si>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</si>
  <si>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</si>
  <si>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</si>
  <si>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</si>
  <si>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</si>
  <si>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</si>
  <si>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</si>
  <si>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</si>
  <si>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</si>
  <si>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</si>
  <si>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</si>
  <si>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</si>
  <si>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</si>
  <si>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</si>
  <si>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</si>
  <si>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</si>
  <si>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</si>
  <si>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</si>
  <si>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</si>
  <si>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</si>
  <si>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</si>
  <si>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</si>
  <si>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</si>
  <si>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</si>
  <si>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</si>
  <si>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</si>
  <si>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</si>
  <si>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</si>
  <si>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</si>
  <si>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</si>
  <si>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</si>
  <si>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</si>
  <si>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</si>
  <si>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</si>
  <si>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</si>
  <si>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</si>
  <si>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</si>
  <si>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</si>
  <si>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</si>
  <si>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</si>
  <si>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</si>
  <si>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</si>
  <si>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</si>
  <si>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</si>
  <si>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</si>
  <si>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</si>
  <si>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</si>
  <si>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</si>
  <si>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</si>
  <si>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</si>
  <si>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</si>
  <si>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</si>
  <si>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</si>
  <si>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</si>
  <si>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</si>
  <si>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</si>
  <si>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</si>
  <si>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</si>
  <si>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</si>
  <si>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</si>
  <si>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</si>
  <si>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</si>
  <si>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</si>
  <si>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</si>
  <si>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</si>
  <si>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</si>
  <si>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</si>
  <si>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</si>
  <si>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</si>
  <si>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</si>
  <si>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</si>
  <si>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</si>
  <si>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</si>
  <si>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</si>
  <si>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</si>
  <si>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</si>
  <si>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</si>
  <si>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</si>
  <si>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</si>
  <si>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</si>
  <si>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</si>
  <si>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</si>
  <si>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</si>
  <si>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</si>
  <si>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</si>
  <si>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</si>
  <si>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</si>
  <si>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</si>
  <si>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</si>
  <si>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</si>
  <si>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</si>
  <si>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</si>
  <si>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</si>
  <si>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</si>
  <si>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</si>
  <si>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</si>
  <si>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</si>
  <si>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</si>
  <si>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</si>
  <si>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</si>
  <si>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</si>
  <si>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</si>
  <si>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</si>
  <si>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</si>
  <si>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</si>
  <si>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</si>
  <si>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</si>
  <si>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</si>
  <si>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</si>
  <si>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</si>
  <si>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</si>
  <si>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</si>
  <si>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</si>
  <si>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</si>
  <si>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</si>
  <si>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</si>
  <si>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</si>
  <si>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</si>
  <si>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</si>
  <si>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</si>
  <si>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</si>
  <si>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</si>
  <si>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</si>
  <si>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</si>
  <si>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</si>
  <si>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</si>
  <si>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</si>
  <si>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</si>
  <si>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</si>
  <si>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</si>
  <si>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</si>
  <si>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</si>
  <si>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</si>
  <si>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</si>
  <si>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</si>
  <si>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</si>
  <si>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</si>
  <si>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</si>
  <si>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</si>
  <si>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</si>
  <si>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</si>
  <si>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</si>
  <si>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</si>
  <si>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</si>
  <si>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</si>
  <si>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</si>
  <si>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</si>
  <si>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</si>
  <si>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</si>
  <si>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</si>
  <si>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</si>
  <si>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</si>
  <si>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</si>
  <si>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</si>
  <si>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</si>
  <si>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</si>
  <si>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</si>
  <si>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</si>
  <si>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</si>
  <si>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</si>
  <si>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</si>
  <si>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</si>
  <si>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</si>
  <si>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</si>
  <si>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</si>
  <si>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</si>
  <si>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</si>
  <si>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</si>
  <si>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</si>
  <si>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</si>
  <si>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</si>
  <si>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</si>
  <si>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</si>
  <si>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</si>
  <si>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</si>
  <si>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</si>
  <si>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</si>
  <si>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</si>
  <si>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</si>
  <si>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</si>
  <si>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</si>
  <si>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</si>
  <si>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</si>
  <si>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</si>
  <si>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</si>
  <si>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</si>
  <si>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</si>
  <si>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</si>
  <si>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</si>
  <si>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</si>
  <si>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</si>
  <si>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</si>
  <si>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</si>
  <si>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</si>
  <si>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</si>
  <si>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</si>
  <si>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</si>
  <si>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</si>
  <si>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</si>
  <si>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</si>
  <si>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</si>
  <si>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</si>
  <si>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</si>
  <si>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</si>
  <si>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</si>
  <si>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</si>
  <si>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</si>
  <si>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</si>
  <si>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</si>
  <si>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</si>
  <si>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</si>
  <si>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</si>
  <si>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</si>
  <si>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</si>
  <si>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</si>
  <si>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</si>
  <si>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</si>
  <si>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</si>
  <si>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</si>
  <si>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</si>
  <si>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</si>
  <si>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</si>
  <si>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</si>
  <si>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</si>
  <si>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</si>
  <si>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</si>
  <si>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</si>
  <si>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</si>
  <si>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</si>
  <si>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</si>
  <si>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</si>
  <si>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</si>
  <si>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</si>
  <si>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</si>
  <si>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</si>
  <si>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</si>
  <si>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</si>
  <si>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</si>
  <si>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</si>
  <si>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</si>
  <si>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</si>
  <si>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</si>
  <si>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</si>
  <si>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</si>
  <si>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</si>
  <si>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</si>
  <si>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</si>
  <si>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</si>
  <si>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</si>
  <si>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</si>
  <si>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</si>
  <si>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</si>
  <si>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</si>
  <si>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</si>
  <si>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</si>
  <si>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</si>
  <si>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</si>
  <si>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</si>
  <si>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</si>
  <si>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</si>
  <si>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</si>
  <si>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</si>
  <si>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</si>
  <si>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</si>
  <si>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</si>
  <si>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</si>
  <si>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</si>
  <si>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</si>
  <si>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</si>
  <si>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</si>
  <si>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</si>
  <si>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</si>
  <si>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</si>
  <si>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</si>
  <si>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</si>
  <si>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</si>
  <si>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</si>
  <si>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</si>
  <si>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</si>
  <si>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</si>
  <si>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</si>
  <si>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</si>
  <si>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</si>
  <si>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</si>
  <si>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</si>
  <si>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</si>
  <si>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</si>
  <si>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</si>
  <si>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</si>
  <si>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</si>
  <si>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</si>
  <si>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</si>
  <si>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</si>
  <si>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</si>
  <si>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</si>
  <si>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</si>
  <si>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</si>
  <si>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</si>
  <si>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</si>
  <si>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</si>
  <si>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</si>
  <si>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</si>
  <si>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</si>
  <si>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</si>
  <si>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</si>
  <si>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</si>
  <si>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</si>
  <si>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</si>
  <si>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</si>
  <si>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</si>
  <si>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</si>
  <si>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</si>
  <si>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</si>
  <si>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</si>
  <si>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</si>
  <si>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</si>
  <si>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</si>
  <si>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</si>
  <si>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</si>
  <si>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</si>
  <si>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</si>
  <si>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</si>
  <si>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</si>
  <si>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</si>
  <si>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</si>
  <si>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</si>
  <si>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</si>
  <si>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</si>
  <si>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</si>
  <si>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</si>
  <si>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</si>
  <si>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</si>
  <si>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</si>
  <si>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</si>
  <si>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</si>
  <si>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</si>
  <si>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</si>
  <si>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</si>
  <si>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</si>
  <si>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</si>
  <si>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</si>
  <si>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</si>
  <si>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</si>
  <si>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</si>
  <si>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</si>
  <si>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</si>
  <si>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</si>
  <si>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</si>
  <si>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</si>
  <si>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</si>
  <si>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</si>
  <si>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</si>
  <si>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</si>
  <si>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</si>
  <si>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</si>
  <si>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</si>
  <si>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</si>
  <si>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</si>
  <si>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</si>
  <si>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</si>
  <si>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</si>
  <si>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</si>
  <si>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</si>
  <si>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</si>
  <si>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</si>
  <si>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</si>
  <si>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</si>
  <si>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</si>
  <si>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</si>
  <si>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</si>
  <si>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</si>
  <si>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</si>
  <si>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</si>
  <si>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</si>
  <si>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</si>
  <si>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</si>
  <si>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</si>
  <si>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</si>
  <si>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</si>
  <si>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</si>
  <si>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</si>
  <si>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</si>
  <si>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</si>
  <si>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</si>
  <si>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</si>
  <si>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</si>
  <si>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</si>
  <si>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</si>
  <si>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</si>
  <si>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</si>
  <si>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</si>
  <si>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</si>
  <si>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</si>
  <si>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</si>
  <si>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</si>
  <si>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</si>
  <si>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</si>
  <si>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</si>
  <si>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</si>
  <si>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</si>
  <si>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</si>
  <si>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</si>
  <si>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</si>
  <si>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</si>
  <si>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</si>
  <si>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</si>
  <si>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</si>
  <si>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</si>
  <si>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</si>
  <si>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</si>
  <si>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</si>
  <si>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</si>
  <si>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</si>
  <si>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</si>
  <si>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</si>
  <si>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</si>
  <si>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</si>
  <si>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</si>
  <si>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</si>
  <si>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</si>
  <si>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</si>
  <si>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</si>
  <si>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</si>
  <si>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</si>
  <si>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</si>
  <si>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</si>
  <si>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</si>
  <si>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</si>
  <si>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</si>
  <si>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</si>
  <si>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</si>
  <si>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</si>
  <si>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</si>
  <si>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</si>
  <si>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</si>
  <si>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</si>
  <si>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</si>
  <si>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</si>
  <si>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</si>
  <si>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</si>
  <si>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</si>
  <si>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</si>
  <si>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</si>
  <si>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</si>
  <si>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</si>
  <si>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</si>
  <si>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</si>
  <si>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</si>
  <si>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</si>
  <si>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</si>
  <si>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</si>
  <si>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</si>
  <si>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</si>
  <si>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</si>
  <si>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</si>
  <si>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</si>
  <si>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</si>
  <si>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</si>
  <si>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</si>
  <si>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</si>
  <si>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</si>
  <si>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</si>
  <si>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</si>
  <si>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</si>
  <si>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</si>
  <si>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</si>
  <si>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</si>
  <si>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</si>
  <si>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</si>
  <si>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</si>
  <si>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</si>
  <si>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</si>
  <si>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</si>
  <si>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</si>
  <si>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</si>
  <si>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</si>
  <si>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</si>
  <si>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</si>
  <si>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</si>
  <si>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</si>
  <si>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</si>
  <si>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</si>
  <si>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</si>
  <si>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</si>
  <si>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</si>
  <si>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</si>
  <si>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</si>
  <si>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</si>
  <si>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</si>
  <si>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</si>
  <si>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</si>
  <si>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</si>
  <si>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</si>
  <si>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</si>
  <si>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</si>
  <si>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</si>
  <si>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</si>
  <si>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</si>
  <si>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</si>
  <si>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</si>
  <si>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</si>
  <si>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</si>
  <si>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</si>
  <si>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</si>
  <si>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</si>
  <si>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</si>
  <si>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</si>
  <si>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</si>
  <si>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</si>
  <si>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</si>
  <si>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</si>
  <si>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</si>
  <si>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</si>
  <si>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</si>
  <si>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</si>
  <si>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</si>
  <si>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</si>
  <si>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</si>
  <si>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</si>
  <si>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</si>
  <si>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</si>
  <si>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</si>
  <si>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</si>
  <si>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</si>
  <si>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</si>
  <si>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</si>
  <si>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</si>
  <si>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</si>
  <si>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</si>
  <si>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</si>
  <si>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</si>
  <si>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</si>
  <si>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</si>
  <si>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</si>
  <si>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</si>
  <si>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</si>
  <si>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</si>
  <si>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</si>
  <si>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</si>
  <si>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</si>
  <si>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</si>
  <si>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</si>
  <si>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</si>
  <si>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</si>
  <si>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</si>
  <si>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</si>
  <si>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</si>
  <si>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</si>
  <si>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</si>
  <si>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</si>
  <si>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</si>
  <si>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</si>
  <si>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</si>
  <si>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</si>
  <si>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</si>
  <si>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</si>
  <si>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</si>
  <si>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</si>
  <si>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</si>
  <si>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</si>
  <si>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</si>
  <si>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</si>
  <si>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</si>
  <si>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</si>
  <si>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</si>
  <si>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</si>
  <si>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</si>
  <si>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</si>
  <si>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</si>
  <si>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</si>
  <si>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</si>
  <si>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</si>
  <si>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</si>
  <si>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</si>
  <si>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</si>
  <si>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</si>
  <si>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</si>
  <si>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</si>
  <si>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</si>
  <si>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</si>
  <si>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</si>
  <si>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</si>
  <si>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</si>
  <si>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</si>
  <si>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</si>
  <si>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</si>
  <si>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</si>
  <si>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</si>
  <si>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</si>
  <si>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</si>
  <si>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</si>
  <si>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</si>
  <si>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</si>
  <si>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</si>
  <si>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</si>
  <si>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</si>
  <si>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</si>
  <si>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</si>
  <si>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</si>
  <si>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</si>
  <si>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</si>
  <si>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</si>
  <si>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</si>
  <si>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</si>
  <si>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</si>
  <si>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</si>
  <si>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</si>
  <si>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</si>
  <si>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</si>
  <si>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</si>
  <si>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</si>
  <si>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</si>
  <si>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</si>
  <si>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</si>
  <si>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</si>
  <si>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</si>
  <si>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</si>
  <si>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</si>
  <si>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</si>
  <si>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</si>
  <si>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</si>
  <si>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</si>
  <si>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</si>
  <si>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</si>
  <si>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</si>
  <si>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</si>
  <si>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</si>
  <si>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</si>
  <si>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</si>
  <si>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</si>
  <si>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</si>
  <si>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</si>
  <si>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</si>
  <si>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</si>
  <si>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</si>
  <si>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</si>
  <si>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</si>
  <si>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</si>
  <si>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</si>
  <si>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</si>
  <si>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</si>
  <si>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</si>
  <si>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</si>
  <si>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</si>
  <si>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</si>
  <si>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</si>
  <si>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</si>
  <si>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</si>
  <si>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</si>
  <si>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</si>
  <si>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</si>
  <si>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</si>
  <si>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</si>
  <si>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</si>
  <si>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</si>
  <si>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</si>
  <si>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</si>
  <si>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</si>
  <si>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</si>
  <si>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</si>
  <si>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</si>
  <si>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</si>
  <si>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</si>
  <si>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</si>
  <si>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</si>
  <si>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</si>
  <si>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</si>
  <si>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</si>
  <si>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</si>
  <si>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</si>
  <si>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</si>
  <si>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</si>
  <si>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</si>
  <si>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</si>
  <si>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</si>
  <si>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</si>
  <si>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</si>
  <si>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</si>
  <si>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</si>
  <si>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</si>
  <si>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</si>
  <si>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</si>
  <si>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</si>
  <si>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</si>
  <si>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</si>
  <si>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</si>
  <si>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</si>
  <si>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</si>
  <si>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</si>
  <si>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</si>
  <si>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</si>
  <si>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</si>
  <si>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</si>
  <si>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</si>
  <si>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</si>
  <si>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</si>
  <si>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</si>
  <si>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</si>
  <si>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</si>
  <si>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</si>
  <si>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</si>
  <si>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</si>
  <si>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</si>
  <si>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</si>
  <si>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</si>
  <si>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</si>
  <si>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</si>
  <si>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</si>
  <si>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</si>
  <si>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</si>
  <si>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</si>
  <si>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</si>
  <si>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</si>
  <si>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</si>
  <si>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</si>
  <si>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</si>
  <si>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</si>
  <si>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</si>
  <si>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</si>
  <si>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</si>
  <si>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</si>
  <si>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</si>
  <si>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</si>
  <si>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</si>
  <si>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</si>
  <si>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</si>
  <si>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</si>
  <si>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</si>
  <si>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</si>
  <si>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</si>
  <si>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</si>
  <si>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</si>
  <si>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</si>
  <si>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</si>
  <si>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</si>
  <si>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</si>
  <si>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</si>
  <si>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</si>
  <si>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</si>
  <si>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</si>
  <si>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</si>
  <si>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</si>
  <si>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</si>
  <si>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</si>
  <si>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</si>
  <si>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</si>
  <si>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</si>
  <si>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</si>
  <si>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</si>
  <si>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</si>
  <si>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</si>
  <si>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</si>
  <si>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</si>
  <si>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</si>
  <si>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</si>
  <si>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</si>
  <si>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</si>
  <si>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</si>
  <si>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</si>
  <si>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</si>
  <si>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</si>
  <si>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</si>
  <si>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</si>
  <si>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</si>
  <si>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</si>
  <si>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</si>
  <si>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</si>
  <si>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</si>
  <si>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</si>
  <si>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</si>
  <si>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</si>
  <si>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</si>
  <si>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</si>
  <si>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</si>
  <si>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</si>
  <si>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</si>
  <si>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</si>
  <si>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</si>
  <si>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</si>
  <si>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</si>
  <si>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</si>
  <si>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</si>
  <si>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</si>
  <si>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</si>
  <si>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</si>
  <si>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</si>
  <si>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</si>
  <si>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</si>
  <si>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</si>
  <si>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</si>
  <si>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</si>
  <si>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</si>
  <si>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</si>
  <si>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</si>
  <si>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</si>
  <si>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</si>
  <si>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</si>
  <si>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</si>
  <si>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</si>
  <si>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</si>
  <si>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</si>
  <si>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</si>
  <si>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</si>
  <si>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</si>
  <si>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</si>
  <si>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</si>
  <si>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</si>
  <si>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</si>
  <si>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</si>
  <si>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</si>
  <si>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</si>
  <si>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</si>
  <si>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</si>
  <si>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</si>
  <si>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</si>
  <si>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</si>
  <si>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</si>
  <si>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</si>
  <si>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</si>
  <si>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</si>
  <si>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</si>
  <si>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</si>
  <si>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</si>
  <si>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</si>
  <si>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</si>
  <si>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</si>
  <si>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</si>
  <si>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</si>
  <si>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</si>
  <si>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</si>
  <si>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</si>
  <si>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</si>
  <si>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</si>
  <si>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</si>
  <si>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</si>
  <si>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</si>
  <si>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</si>
  <si>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</si>
  <si>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</si>
  <si>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</si>
  <si>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</si>
  <si>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</si>
  <si>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</si>
  <si>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</si>
  <si>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</si>
  <si>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</si>
  <si>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</si>
  <si>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</si>
  <si>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</si>
  <si>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</si>
  <si>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</si>
  <si>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</si>
  <si>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</si>
  <si>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</si>
  <si>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</si>
  <si>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</si>
  <si>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</si>
  <si>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</si>
  <si>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</si>
  <si>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</si>
  <si>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</si>
  <si>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</si>
  <si>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</si>
  <si>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</si>
  <si>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</si>
  <si>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</si>
  <si>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</si>
  <si>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</si>
  <si>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</si>
  <si>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</si>
  <si>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</si>
  <si>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</si>
  <si>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</si>
  <si>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</si>
  <si>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</si>
  <si>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</si>
  <si>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</si>
  <si>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</si>
  <si>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</si>
  <si>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</si>
  <si>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</si>
  <si>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</si>
  <si>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</si>
  <si>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</si>
  <si>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</si>
  <si>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</si>
  <si>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</si>
  <si>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</si>
  <si>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</si>
  <si>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</si>
  <si>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</si>
  <si>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</si>
  <si>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</si>
  <si>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</si>
  <si>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</si>
  <si>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</si>
  <si>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</si>
  <si>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</si>
  <si>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</si>
  <si>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</si>
  <si>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</si>
  <si>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</si>
  <si>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</si>
  <si>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</si>
  <si>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</si>
  <si>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</si>
  <si>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</si>
  <si>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</si>
  <si>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</si>
  <si>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</si>
  <si>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</si>
  <si>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</si>
  <si>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</si>
  <si>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</si>
  <si>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</si>
  <si>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</si>
  <si>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</si>
  <si>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</si>
  <si>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</si>
  <si>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</si>
  <si>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</si>
  <si>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</si>
  <si>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</si>
  <si>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</si>
  <si>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</si>
  <si>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</si>
  <si>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</si>
  <si>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</si>
  <si>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</si>
  <si>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</si>
  <si>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</si>
  <si>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</si>
  <si>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</si>
  <si>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</si>
  <si>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</si>
  <si>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</si>
  <si>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</si>
  <si>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</si>
  <si>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</si>
  <si>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</si>
  <si>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</si>
  <si>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</si>
  <si>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</si>
  <si>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</si>
  <si>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</si>
  <si>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</si>
  <si>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</si>
  <si>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</si>
  <si>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</si>
  <si>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</si>
  <si>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</si>
  <si>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</si>
  <si>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</si>
  <si>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</si>
  <si>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</si>
  <si>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</si>
  <si>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</si>
  <si>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</si>
  <si>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</si>
  <si>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</si>
  <si>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</si>
  <si>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</si>
  <si>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</si>
  <si>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</si>
  <si>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</si>
  <si>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</si>
  <si>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</si>
  <si>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</si>
  <si>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</si>
  <si>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</si>
  <si>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</si>
  <si>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</si>
  <si>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</si>
  <si>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</si>
  <si>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</si>
  <si>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</si>
  <si>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</si>
  <si>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</si>
  <si>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</si>
  <si>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</si>
  <si>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</si>
  <si>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</si>
  <si>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</si>
  <si>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</si>
  <si>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</si>
  <si>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</si>
  <si>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</si>
  <si>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</si>
  <si>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</si>
  <si>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</si>
  <si>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</si>
  <si>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</si>
  <si>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</si>
  <si>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</si>
  <si>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</si>
  <si>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</si>
  <si>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</si>
  <si>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</si>
  <si>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</si>
  <si>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</si>
  <si>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</si>
  <si>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</si>
  <si>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</si>
  <si>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</si>
  <si>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</si>
  <si>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</si>
  <si>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</si>
  <si>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</si>
  <si>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</si>
  <si>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</si>
  <si>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</si>
  <si>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</si>
  <si>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</si>
  <si>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</si>
  <si>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</si>
  <si>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</si>
  <si>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</si>
  <si>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</si>
  <si>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</si>
  <si>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</si>
  <si>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</si>
  <si>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</si>
  <si>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</si>
  <si>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</si>
  <si>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</si>
  <si>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</si>
  <si>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</si>
  <si>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</si>
  <si>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</si>
  <si>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</si>
  <si>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</si>
  <si>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</si>
  <si>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</si>
  <si>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</si>
  <si>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</si>
  <si>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</si>
  <si>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</si>
  <si>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</si>
  <si>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</si>
  <si>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</si>
  <si>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</si>
  <si>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</si>
  <si>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</si>
  <si>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</si>
  <si>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</si>
  <si>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</si>
  <si>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</si>
  <si>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</si>
  <si>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</si>
  <si>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</si>
  <si>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</si>
  <si>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</si>
  <si>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</si>
  <si>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</si>
  <si>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</si>
  <si>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</si>
  <si>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</si>
  <si>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</si>
  <si>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</si>
  <si>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</si>
  <si>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</si>
  <si>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</si>
  <si>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</si>
  <si>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</si>
  <si>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</si>
  <si>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</si>
  <si>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</si>
  <si>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</si>
  <si>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</si>
  <si>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</si>
  <si>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</si>
  <si>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</si>
  <si>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</si>
  <si>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</si>
  <si>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</si>
  <si>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</si>
  <si>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</si>
  <si>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</si>
  <si>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</si>
  <si>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</si>
  <si>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</si>
  <si>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</si>
  <si>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</si>
  <si>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</si>
  <si>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</si>
  <si>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</si>
  <si>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</si>
  <si>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</si>
  <si>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</si>
  <si>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</si>
  <si>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</si>
  <si>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</si>
  <si>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</si>
  <si>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</si>
  <si>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</si>
  <si>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</si>
  <si>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</si>
  <si>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</si>
  <si>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</si>
  <si>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</si>
  <si>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</si>
  <si>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</si>
  <si>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</si>
  <si>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</si>
  <si>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</si>
  <si>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</si>
  <si>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</si>
  <si>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</si>
  <si>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</si>
  <si>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</si>
  <si>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</si>
  <si>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</si>
  <si>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</si>
  <si>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</si>
  <si>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</si>
  <si>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</si>
  <si>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</si>
  <si>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</si>
  <si>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</si>
  <si>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</si>
  <si>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</si>
  <si>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</si>
  <si>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</si>
  <si>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</si>
  <si>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</si>
  <si>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</si>
  <si>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</si>
  <si>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</si>
  <si>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</si>
  <si>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</si>
  <si>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</si>
  <si>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</si>
  <si>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</si>
  <si>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</si>
  <si>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</si>
  <si>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</si>
  <si>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</si>
  <si>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</si>
  <si>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</si>
  <si>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</si>
  <si>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</si>
  <si>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</si>
  <si>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</si>
  <si>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</si>
  <si>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</si>
  <si>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</si>
  <si>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</si>
  <si>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</si>
  <si>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</si>
  <si>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</si>
  <si>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</si>
  <si>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</si>
  <si>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</si>
  <si>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</si>
  <si>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</si>
  <si>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</si>
  <si>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</si>
  <si>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</si>
  <si>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</si>
  <si>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</si>
  <si>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</si>
  <si>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</si>
  <si>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</si>
  <si>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</si>
  <si>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</si>
  <si>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</si>
  <si>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</si>
  <si>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</si>
  <si>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</si>
  <si>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</si>
  <si>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</si>
  <si>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</si>
  <si>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</si>
  <si>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</si>
  <si>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</si>
  <si>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</si>
  <si>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</si>
  <si>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</si>
  <si>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</si>
  <si>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</si>
  <si>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</si>
  <si>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</si>
  <si>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</si>
  <si>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</si>
  <si>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</si>
  <si>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</si>
  <si>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</si>
  <si>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</si>
  <si>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</si>
  <si>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</si>
  <si>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</si>
  <si>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</si>
  <si>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</si>
  <si>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</si>
  <si>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</si>
  <si>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</si>
  <si>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</si>
  <si>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</si>
  <si>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</si>
  <si>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</si>
  <si>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</si>
  <si>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</si>
  <si>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</si>
  <si>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</si>
  <si>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</si>
  <si>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</si>
  <si>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</si>
  <si>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</si>
  <si>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</si>
  <si>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</si>
  <si>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</si>
  <si>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</si>
  <si>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</si>
  <si>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</si>
  <si>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</si>
  <si>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</si>
  <si>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</si>
  <si>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</si>
  <si>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</si>
  <si>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</si>
  <si>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</si>
  <si>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</si>
  <si>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</si>
  <si>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</si>
  <si>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</si>
  <si>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</si>
  <si>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</si>
  <si>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</si>
  <si>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</si>
  <si>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</si>
  <si>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</si>
  <si>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</si>
  <si>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</si>
  <si>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</si>
  <si>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</si>
  <si>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</si>
  <si>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</si>
  <si>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</si>
  <si>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</si>
  <si>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</si>
  <si>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</si>
  <si>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</si>
  <si>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</si>
  <si>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</si>
  <si>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</si>
  <si>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</si>
  <si>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</si>
  <si>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</si>
  <si>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</si>
  <si>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</si>
  <si>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</si>
  <si>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</si>
  <si>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</si>
  <si>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</si>
  <si>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</si>
  <si>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</si>
  <si>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</si>
  <si>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</si>
  <si>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</si>
  <si>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</si>
  <si>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</si>
  <si>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</si>
  <si>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</si>
  <si>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</si>
  <si>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</si>
  <si>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</si>
  <si>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</si>
  <si>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</si>
  <si>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</si>
  <si>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</si>
  <si>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</si>
  <si>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</si>
  <si>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</si>
  <si>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</si>
  <si>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</si>
  <si>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</si>
  <si>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</si>
  <si>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</si>
  <si>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</si>
  <si>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</si>
  <si>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</si>
  <si>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</si>
  <si>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</si>
  <si>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</si>
  <si>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</si>
  <si>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</si>
  <si>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</si>
  <si>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</si>
  <si>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</si>
  <si>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</si>
  <si>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</si>
  <si>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</si>
  <si>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</si>
  <si>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</si>
  <si>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</si>
  <si>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</si>
  <si>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</si>
  <si>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</si>
  <si>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</si>
  <si>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</si>
  <si>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</si>
  <si>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</si>
  <si>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</si>
  <si>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</si>
  <si>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</si>
  <si>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</si>
  <si>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</si>
  <si>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</si>
  <si>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</si>
  <si>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</si>
  <si>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</si>
  <si>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</si>
  <si>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</si>
  <si>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</si>
  <si>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</si>
  <si>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</si>
  <si>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</si>
  <si>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</si>
  <si>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</si>
  <si>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</si>
  <si>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</si>
  <si>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</si>
  <si>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</si>
  <si>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</si>
  <si>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</si>
  <si>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</si>
  <si>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</si>
  <si>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</si>
  <si>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</si>
  <si>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</si>
  <si>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</si>
  <si>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</si>
  <si>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</si>
  <si>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</si>
  <si>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</si>
  <si>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</si>
  <si>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</si>
  <si>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</si>
  <si>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</si>
  <si>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</si>
  <si>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</si>
  <si>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</si>
  <si>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</si>
  <si>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</si>
  <si>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</si>
  <si>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</si>
  <si>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</si>
  <si>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</si>
  <si>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</si>
  <si>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</si>
  <si>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</si>
  <si>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</si>
  <si>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</si>
  <si>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</si>
  <si>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</si>
  <si>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</si>
  <si>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</si>
  <si>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</si>
  <si>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</si>
  <si>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</si>
  <si>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</si>
  <si>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</si>
  <si>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</si>
  <si>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</si>
  <si>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</si>
  <si>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</si>
  <si>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</si>
  <si>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</si>
  <si>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</si>
  <si>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</si>
  <si>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</si>
  <si>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</si>
  <si>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</si>
  <si>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</si>
  <si>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</si>
  <si>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</si>
  <si>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</si>
  <si>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</si>
  <si>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</si>
  <si>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</si>
  <si>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</si>
  <si>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</si>
  <si>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</si>
  <si>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</si>
  <si>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</si>
  <si>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</si>
  <si>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</si>
  <si>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</si>
  <si>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</si>
  <si>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</si>
  <si>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</si>
  <si>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</si>
  <si>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</si>
  <si>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</si>
  <si>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</si>
  <si>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</si>
  <si>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</si>
  <si>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</si>
  <si>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</si>
  <si>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</si>
  <si>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</si>
  <si>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</si>
  <si>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</si>
  <si>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</si>
  <si>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</si>
  <si>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</si>
  <si>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</si>
  <si>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</si>
  <si>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</si>
  <si>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</si>
  <si>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</si>
  <si>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</si>
  <si>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</si>
  <si>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</si>
  <si>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</si>
  <si>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</si>
  <si>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</si>
  <si>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</si>
  <si>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</si>
  <si>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</si>
  <si>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</si>
  <si>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</si>
  <si>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</si>
  <si>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</si>
  <si>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</si>
  <si>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</si>
  <si>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</si>
  <si>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</si>
  <si>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</si>
  <si>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</si>
  <si>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</si>
  <si>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</si>
  <si>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</si>
  <si>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</si>
  <si>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</si>
  <si>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</si>
  <si>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</si>
  <si>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</si>
  <si>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</si>
  <si>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</si>
  <si>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</si>
  <si>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</si>
  <si>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</si>
  <si>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</si>
  <si>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</si>
  <si>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</si>
  <si>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</si>
  <si>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</si>
  <si>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</si>
  <si>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</si>
  <si>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</si>
  <si>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</si>
  <si>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</si>
  <si>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</si>
  <si>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</si>
  <si>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</si>
  <si>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</si>
  <si>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</si>
  <si>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</si>
  <si>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</si>
  <si>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</si>
  <si>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</si>
  <si>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</si>
  <si>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</si>
  <si>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</si>
  <si>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</si>
  <si>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</si>
  <si>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</si>
  <si>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</si>
  <si>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</si>
  <si>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</si>
  <si>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</si>
  <si>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</si>
  <si>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</si>
  <si>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</si>
  <si>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</si>
  <si>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</si>
  <si>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</si>
  <si>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</si>
  <si>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</si>
  <si>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</si>
  <si>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</si>
  <si>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</si>
  <si>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</si>
  <si>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</si>
  <si>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</si>
  <si>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</si>
  <si>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</si>
  <si>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</si>
  <si>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</si>
  <si>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</si>
  <si>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</si>
  <si>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</si>
  <si>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</si>
  <si>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</si>
  <si>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</si>
  <si>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</si>
  <si>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</si>
  <si>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</si>
  <si>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</si>
  <si>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</si>
  <si>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</si>
  <si>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</si>
  <si>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</si>
  <si>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</si>
  <si>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</si>
  <si>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</si>
  <si>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</si>
  <si>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</si>
  <si>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</si>
  <si>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</si>
  <si>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</si>
  <si>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</si>
  <si>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</si>
  <si>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</si>
  <si>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</si>
  <si>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</si>
  <si>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</si>
  <si>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</si>
  <si>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</si>
  <si>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</si>
  <si>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</si>
  <si>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</si>
  <si>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</si>
  <si>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</si>
  <si>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</si>
  <si>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</si>
  <si>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</si>
  <si>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</si>
  <si>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</si>
  <si>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</si>
  <si>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</si>
  <si>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</si>
  <si>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</si>
  <si>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</si>
  <si>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</si>
  <si>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</si>
  <si>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</si>
  <si>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</si>
  <si>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</si>
  <si>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</si>
  <si>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</si>
  <si>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</si>
  <si>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</si>
  <si>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</si>
  <si>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</si>
  <si>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</si>
  <si>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</si>
  <si>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</si>
  <si>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</si>
  <si>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</si>
  <si>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</si>
  <si>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</si>
  <si>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</si>
  <si>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</si>
  <si>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</si>
  <si>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</si>
  <si>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</si>
  <si>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</si>
  <si>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</si>
  <si>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</si>
  <si>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</si>
  <si>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</si>
  <si>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</si>
  <si>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</si>
  <si>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</si>
  <si>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</si>
  <si>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</si>
  <si>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</si>
  <si>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</si>
  <si>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</si>
  <si>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</si>
  <si>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</si>
  <si>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</si>
  <si>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</si>
  <si>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</si>
  <si>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</si>
  <si>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</si>
  <si>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</si>
  <si>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</si>
  <si>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</si>
  <si>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</si>
  <si>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</si>
  <si>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</si>
  <si>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</si>
  <si>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</si>
  <si>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</si>
  <si>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</si>
  <si>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</si>
  <si>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</si>
  <si>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</si>
  <si>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</si>
  <si>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</si>
  <si>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</si>
  <si>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</si>
  <si>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</si>
  <si>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</si>
  <si>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</si>
  <si>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</si>
  <si>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</si>
  <si>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</si>
  <si>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</si>
  <si>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</si>
  <si>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</si>
  <si>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</si>
  <si>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</si>
  <si>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</si>
  <si>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</si>
  <si>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</si>
  <si>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</si>
  <si>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</si>
  <si>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</si>
  <si>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</si>
  <si>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</si>
  <si>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</si>
  <si>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</si>
  <si>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</si>
  <si>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</si>
  <si>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</si>
  <si>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</si>
  <si>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</si>
  <si>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</si>
  <si>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</si>
  <si>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</si>
  <si>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</si>
  <si>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</si>
  <si>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</si>
  <si>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</si>
  <si>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</si>
  <si>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</si>
  <si>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</si>
  <si>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</si>
  <si>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</si>
  <si>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</si>
  <si>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</si>
  <si>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</si>
  <si>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</si>
  <si>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</si>
  <si>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</si>
  <si>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</si>
  <si>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</si>
  <si>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</si>
  <si>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</si>
  <si>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</si>
  <si>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</si>
  <si>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</si>
  <si>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</si>
  <si>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</si>
  <si>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</si>
  <si>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</si>
  <si>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</si>
  <si>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</si>
  <si>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</si>
  <si>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</si>
  <si>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</si>
  <si>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</si>
  <si>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</si>
  <si>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</si>
  <si>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</si>
  <si>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</si>
  <si>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</si>
  <si>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</si>
  <si>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</si>
  <si>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</si>
  <si>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</si>
  <si>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</si>
  <si>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</si>
  <si>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</si>
  <si>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</si>
  <si>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</si>
  <si>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</si>
  <si>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</si>
  <si>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</si>
  <si>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</si>
  <si>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</si>
  <si>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</si>
  <si>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</si>
  <si>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</si>
  <si>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</si>
  <si>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</si>
  <si>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</si>
  <si>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</si>
  <si>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</si>
  <si>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</si>
  <si>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</si>
  <si>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</si>
  <si>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</si>
  <si>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</si>
  <si>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</si>
  <si>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</si>
  <si>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</si>
  <si>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</si>
  <si>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</si>
  <si>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</si>
  <si>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</si>
  <si>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</si>
  <si>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</si>
  <si>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</si>
  <si>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</si>
  <si>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</si>
  <si>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</si>
  <si>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</si>
  <si>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</si>
  <si>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</si>
  <si>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</si>
  <si>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</si>
  <si>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</si>
  <si>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</si>
  <si>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</si>
  <si>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</si>
  <si>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</si>
  <si>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</si>
  <si>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</si>
  <si>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</si>
  <si>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</si>
  <si>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</si>
  <si>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</si>
  <si>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</si>
  <si>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</si>
  <si>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</si>
  <si>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</si>
  <si>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</si>
  <si>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</si>
  <si>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</si>
  <si>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</si>
  <si>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</si>
  <si>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</si>
  <si>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</si>
  <si>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</si>
  <si>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</si>
  <si>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</si>
  <si>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</si>
  <si>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</si>
  <si>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</si>
  <si>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</si>
  <si>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</si>
  <si>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</si>
  <si>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</si>
  <si>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</si>
  <si>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</si>
  <si>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</si>
  <si>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</si>
  <si>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</si>
  <si>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</si>
  <si>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</si>
  <si>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</si>
  <si>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</si>
  <si>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</si>
  <si>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</si>
  <si>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</si>
  <si>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</si>
  <si>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</si>
  <si>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</si>
  <si>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</si>
  <si>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</si>
  <si>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</si>
  <si>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</si>
  <si>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</si>
  <si>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</si>
  <si>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</si>
  <si>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</si>
  <si>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</si>
  <si>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</si>
  <si>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</si>
  <si>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</si>
  <si>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</si>
  <si>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</si>
  <si>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</si>
  <si>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</si>
  <si>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</si>
  <si>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</si>
  <si>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</si>
  <si>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</si>
  <si>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</si>
  <si>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</si>
  <si>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</si>
  <si>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</si>
  <si>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</si>
  <si>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</si>
  <si>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</si>
  <si>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</si>
  <si>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</si>
  <si>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</si>
  <si>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</si>
  <si>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</si>
  <si>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</si>
  <si>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</si>
  <si>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</si>
  <si>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</si>
  <si>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</si>
  <si>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</si>
  <si>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</si>
  <si>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</si>
  <si>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</si>
  <si>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</si>
  <si>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</si>
  <si>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</si>
  <si>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</si>
  <si>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</si>
  <si>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</si>
  <si>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</si>
  <si>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</si>
  <si>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</si>
  <si>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</si>
  <si>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</si>
  <si>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</si>
  <si>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</si>
  <si>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</si>
  <si>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</si>
  <si>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</si>
  <si>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</si>
  <si>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</si>
  <si>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</si>
  <si>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</si>
  <si>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</si>
  <si>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</si>
  <si>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</si>
  <si>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</si>
  <si>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</si>
  <si>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</si>
  <si>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</si>
  <si>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</si>
  <si>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</si>
  <si>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</si>
  <si>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</si>
  <si>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</si>
  <si>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</si>
  <si>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</si>
  <si>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</si>
  <si>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</si>
  <si>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</si>
  <si>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</si>
  <si>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</si>
  <si>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</si>
  <si>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</si>
  <si>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</si>
  <si>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</si>
  <si>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</si>
  <si>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</si>
  <si>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</si>
  <si>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</si>
  <si>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</si>
  <si>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</si>
  <si>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</si>
  <si>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</si>
  <si>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</si>
  <si>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</si>
  <si>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</si>
  <si>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</si>
  <si>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</si>
  <si>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</si>
  <si>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</si>
  <si>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</si>
  <si>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</si>
  <si>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</si>
  <si>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</si>
  <si>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</si>
  <si>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</si>
  <si>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</si>
  <si>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</si>
  <si>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</si>
  <si>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</si>
  <si>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</si>
  <si>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</si>
  <si>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</si>
  <si>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</si>
  <si>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</si>
  <si>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</si>
  <si>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</si>
  <si>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</si>
  <si>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</si>
  <si>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</si>
  <si>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</si>
  <si>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</si>
  <si>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</si>
  <si>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</si>
  <si>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</si>
  <si>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</si>
  <si>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</si>
  <si>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</si>
  <si>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</si>
  <si>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</si>
  <si>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</si>
  <si>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</si>
  <si>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</si>
  <si>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</si>
  <si>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</si>
  <si>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</si>
  <si>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</si>
  <si>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</si>
  <si>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</si>
  <si>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</si>
  <si>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</si>
  <si>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</si>
  <si>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</si>
  <si>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</si>
  <si>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</si>
  <si>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</si>
  <si>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</si>
  <si>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</si>
  <si>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</si>
  <si>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</si>
  <si>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</si>
  <si>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</si>
  <si>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</si>
  <si>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</si>
  <si>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</si>
  <si>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</si>
  <si>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</si>
  <si>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</si>
  <si>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</si>
  <si>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</si>
  <si>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</si>
  <si>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</si>
  <si>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</si>
  <si>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</si>
  <si>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</si>
  <si>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</si>
  <si>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</si>
  <si>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</si>
  <si>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</si>
  <si>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</si>
  <si>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</si>
  <si>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</si>
  <si>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</si>
  <si>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</si>
  <si>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</si>
  <si>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</si>
  <si>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</si>
  <si>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</si>
  <si>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</si>
  <si>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</si>
  <si>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</si>
  <si>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</si>
  <si>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</si>
  <si>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</si>
  <si>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</si>
  <si>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</si>
  <si>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</si>
  <si>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</si>
  <si>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</si>
  <si>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</si>
  <si>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</si>
  <si>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</si>
  <si>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</si>
  <si>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</si>
  <si>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</si>
  <si>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</si>
  <si>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</si>
  <si>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</si>
  <si>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</si>
  <si>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</si>
  <si>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</si>
  <si>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</si>
  <si>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</si>
  <si>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</si>
  <si>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</si>
  <si>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</si>
  <si>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</si>
  <si>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</si>
  <si>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</si>
  <si>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</si>
  <si>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</si>
  <si>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</si>
  <si>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</si>
  <si>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</si>
  <si>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</si>
  <si>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</si>
  <si>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</si>
  <si>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</si>
  <si>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</si>
  <si>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</si>
  <si>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</si>
  <si>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</si>
  <si>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</si>
  <si>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</si>
  <si>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</si>
  <si>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</si>
  <si>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</si>
  <si>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</si>
  <si>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</si>
  <si>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</si>
  <si>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</si>
  <si>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</si>
  <si>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</si>
  <si>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</si>
  <si>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</si>
  <si>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</si>
  <si>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</si>
  <si>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</si>
  <si>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</si>
  <si>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</si>
  <si>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</si>
  <si>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</si>
  <si>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</si>
  <si>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</si>
  <si>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</si>
  <si>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</si>
  <si>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</si>
  <si>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</si>
  <si>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</si>
  <si>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</si>
  <si>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</si>
  <si>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</si>
  <si>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</si>
  <si>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</si>
  <si>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</si>
  <si>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</si>
  <si>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</si>
  <si>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</si>
  <si>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</si>
  <si>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</si>
  <si>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</si>
  <si>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</si>
  <si>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</si>
  <si>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</si>
  <si>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</si>
  <si>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</si>
  <si>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</si>
  <si>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</si>
  <si>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</si>
  <si>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</si>
  <si>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</si>
  <si>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</si>
  <si>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</si>
  <si>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</si>
  <si>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</si>
  <si>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</si>
  <si>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</si>
  <si>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</si>
  <si>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</si>
  <si>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</si>
  <si>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</si>
  <si>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</si>
  <si>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</si>
  <si>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</si>
  <si>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</si>
  <si>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</si>
  <si>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</si>
  <si>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</si>
  <si>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</si>
  <si>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</si>
  <si>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</si>
  <si>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</si>
  <si>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</si>
  <si>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</si>
  <si>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</si>
  <si>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</si>
  <si>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</si>
  <si>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</si>
  <si>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</si>
  <si>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</si>
  <si>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</si>
  <si>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</si>
  <si>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</si>
  <si>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</si>
  <si>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</si>
  <si>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</si>
  <si>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</si>
  <si>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</si>
  <si>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</si>
  <si>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</si>
  <si>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</si>
  <si>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</si>
  <si>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</si>
  <si>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</si>
  <si>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</si>
  <si>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</si>
  <si>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</si>
  <si>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</si>
  <si>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</si>
  <si>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</si>
  <si>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</si>
  <si>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</si>
  <si>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</si>
  <si>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</si>
  <si>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</si>
  <si>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</si>
  <si>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</si>
  <si>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</si>
  <si>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</si>
  <si>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</si>
  <si>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</si>
  <si>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</si>
  <si>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</si>
  <si>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</si>
  <si>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</si>
  <si>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</si>
  <si>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</si>
  <si>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</si>
  <si>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</si>
  <si>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</si>
  <si>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</si>
  <si>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</si>
  <si>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</si>
  <si>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</si>
  <si>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</si>
  <si>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</si>
  <si>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</si>
  <si>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</si>
  <si>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</si>
  <si>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</si>
  <si>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</si>
  <si>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</si>
  <si>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</si>
  <si>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</si>
  <si>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</si>
  <si>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</si>
  <si>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</si>
  <si>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</si>
  <si>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</si>
  <si>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</si>
  <si>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</si>
  <si>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</si>
  <si>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</si>
  <si>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</si>
  <si>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</si>
  <si>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</si>
  <si>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</si>
  <si>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</si>
  <si>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</si>
  <si>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</si>
  <si>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</si>
  <si>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</si>
  <si>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</si>
  <si>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</si>
  <si>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</si>
  <si>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</si>
  <si>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</si>
  <si>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</si>
  <si>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</si>
  <si>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</si>
  <si>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</si>
  <si>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</si>
  <si>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</si>
  <si>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</si>
  <si>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</si>
  <si>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</si>
  <si>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</si>
  <si>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</si>
  <si>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</si>
  <si>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</si>
  <si>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</si>
  <si>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</si>
  <si>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</si>
  <si>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</si>
  <si>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</si>
  <si>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</si>
  <si>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</si>
  <si>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</si>
  <si>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</si>
  <si>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</si>
  <si>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</si>
  <si>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</si>
  <si>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</si>
  <si>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</si>
  <si>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</si>
  <si>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</si>
  <si>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</si>
  <si>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</si>
  <si>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</si>
  <si>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</si>
  <si>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</si>
  <si>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</si>
  <si>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</si>
  <si>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</si>
  <si>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</si>
  <si>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</si>
  <si>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</si>
  <si>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</si>
  <si>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</si>
  <si>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</si>
  <si>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</si>
  <si>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</si>
  <si>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</si>
  <si>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</si>
  <si>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</si>
  <si>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</si>
  <si>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</si>
  <si>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</si>
  <si>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</si>
  <si>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</si>
  <si>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</si>
  <si>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</si>
  <si>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</si>
  <si>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</si>
  <si>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</si>
  <si>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</si>
  <si>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</si>
  <si>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</si>
  <si>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</si>
  <si>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</si>
  <si>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</si>
  <si>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</si>
  <si>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</si>
  <si>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</si>
  <si>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</si>
  <si>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</si>
  <si>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</si>
  <si>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</si>
  <si>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</si>
  <si>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</si>
  <si>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</si>
  <si>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</si>
  <si>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</si>
  <si>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</si>
  <si>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</si>
  <si>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</si>
  <si>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</si>
  <si>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</si>
  <si>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</si>
  <si>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</si>
  <si>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</si>
  <si>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</si>
  <si>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</si>
  <si>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</si>
  <si>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</si>
  <si>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</si>
  <si>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</si>
  <si>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</si>
  <si>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</si>
  <si>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</si>
  <si>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</si>
  <si>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</si>
  <si>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</si>
  <si>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</si>
  <si>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</si>
  <si>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</si>
  <si>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</si>
  <si>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</si>
  <si>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</si>
  <si>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</si>
  <si>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</si>
  <si>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</si>
  <si>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</si>
  <si>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</si>
  <si>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</si>
  <si>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</si>
  <si>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</si>
  <si>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</si>
  <si>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</si>
  <si>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</si>
  <si>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</si>
  <si>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</si>
  <si>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</si>
  <si>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</si>
  <si>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</si>
  <si>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</si>
  <si>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</si>
  <si>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</si>
  <si>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</si>
  <si>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</si>
  <si>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</si>
  <si>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</si>
  <si>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</si>
  <si>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</si>
  <si>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</si>
  <si>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</si>
  <si>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</si>
  <si>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</si>
  <si>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</si>
  <si>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</si>
  <si>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</si>
  <si>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</si>
  <si>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</si>
  <si>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</si>
  <si>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</si>
  <si>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</si>
  <si>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</si>
  <si>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</si>
  <si>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</si>
  <si>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</si>
  <si>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</si>
  <si>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</si>
  <si>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</si>
  <si>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</si>
  <si>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</si>
  <si>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</si>
  <si>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</si>
  <si>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</si>
  <si>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</si>
  <si>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</si>
  <si>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</si>
  <si>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</si>
  <si>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</si>
  <si>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</si>
  <si>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</si>
  <si>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</si>
  <si>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</si>
  <si>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</si>
  <si>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</si>
  <si>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</si>
  <si>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</si>
  <si>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</si>
  <si>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</si>
  <si>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</si>
  <si>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</si>
  <si>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</si>
  <si>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</si>
  <si>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</si>
  <si>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</si>
  <si>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</si>
  <si>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</si>
  <si>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</si>
  <si>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</si>
  <si>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</si>
  <si>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</si>
  <si>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</si>
  <si>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</si>
  <si>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</si>
  <si>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</si>
  <si>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</si>
  <si>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</si>
  <si>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</si>
  <si>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</si>
  <si>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</si>
  <si>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</si>
  <si>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</si>
  <si>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</si>
  <si>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</si>
  <si>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</si>
  <si>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</si>
  <si>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</si>
  <si>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</si>
  <si>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</si>
  <si>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</si>
  <si>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</si>
  <si>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</si>
  <si>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</si>
  <si>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</si>
  <si>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</si>
  <si>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</si>
  <si>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</si>
  <si>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</si>
  <si>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</si>
  <si>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</si>
  <si>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</si>
  <si>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</si>
  <si>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</si>
  <si>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</si>
  <si>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</si>
  <si>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</si>
  <si>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</si>
  <si>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</si>
  <si>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</si>
  <si>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</si>
  <si>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</si>
  <si>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</si>
  <si>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</si>
  <si>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</si>
  <si>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</si>
  <si>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</si>
  <si>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</si>
  <si>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</si>
  <si>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</si>
  <si>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</si>
  <si>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</si>
  <si>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</si>
  <si>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</si>
  <si>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</si>
  <si>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</si>
  <si>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</si>
  <si>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</si>
  <si>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</si>
  <si>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</si>
  <si>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</si>
  <si>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</si>
  <si>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</si>
  <si>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</si>
  <si>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</si>
  <si>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</si>
  <si>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</si>
  <si>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</si>
  <si>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</si>
  <si>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</si>
  <si>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</si>
  <si>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</si>
  <si>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</si>
  <si>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</si>
  <si>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</si>
  <si>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</si>
  <si>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</si>
  <si>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</si>
  <si>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</si>
  <si>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</si>
  <si>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</si>
  <si>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</si>
  <si>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</si>
  <si>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</si>
  <si>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</si>
  <si>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</si>
  <si>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</si>
  <si>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</si>
  <si>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</si>
  <si>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</si>
  <si>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</si>
  <si>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</si>
  <si>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</si>
  <si>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</si>
  <si>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</si>
  <si>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</si>
  <si>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</si>
  <si>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</si>
  <si>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</si>
  <si>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</si>
  <si>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</si>
  <si>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</si>
  <si>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</si>
  <si>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</si>
  <si>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</si>
  <si>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</si>
  <si>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</si>
  <si>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</si>
  <si>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</si>
  <si>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</si>
  <si>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</si>
  <si>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</si>
  <si>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</si>
  <si>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</si>
  <si>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</si>
  <si>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</si>
  <si>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</si>
  <si>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</si>
  <si>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</si>
  <si>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</si>
  <si>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</si>
  <si>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</si>
  <si>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</si>
  <si>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</si>
  <si>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</si>
  <si>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</si>
  <si>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</si>
  <si>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</si>
  <si>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</si>
  <si>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</si>
  <si>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</si>
  <si>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</si>
  <si>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</si>
  <si>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</si>
  <si>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</si>
  <si>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</si>
  <si>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</si>
  <si>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</si>
  <si>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</si>
  <si>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</si>
  <si>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</si>
  <si>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</si>
  <si>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</si>
  <si>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</si>
  <si>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</si>
  <si>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</si>
  <si>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</si>
  <si>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</si>
  <si>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</si>
  <si>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</si>
  <si>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</si>
  <si>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</si>
  <si>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</si>
  <si>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</si>
  <si>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</si>
  <si>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</si>
  <si>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</si>
  <si>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</si>
  <si>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</si>
  <si>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</si>
  <si>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</si>
  <si>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</si>
  <si>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</si>
  <si>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</si>
  <si>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</si>
  <si>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</si>
  <si>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</si>
  <si>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</si>
  <si>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</si>
  <si>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</si>
  <si>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</si>
  <si>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</si>
  <si>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</si>
  <si>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</si>
  <si>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</si>
  <si>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</si>
  <si>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</si>
  <si>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</si>
  <si>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</si>
  <si>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</si>
  <si>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</si>
  <si>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</si>
  <si>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</si>
  <si>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</si>
  <si>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</si>
  <si>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</si>
  <si>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</si>
  <si>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</si>
  <si>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</si>
  <si>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</si>
  <si>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</si>
  <si>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</si>
  <si>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</si>
  <si>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</si>
  <si>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</si>
  <si>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</si>
  <si>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</si>
  <si>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</si>
  <si>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</si>
  <si>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</si>
  <si>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</si>
  <si>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</si>
  <si>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</si>
  <si>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</si>
  <si>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</si>
  <si>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</si>
  <si>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</si>
  <si>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</si>
  <si>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</si>
  <si>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</si>
  <si>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</si>
  <si>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</si>
  <si>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</si>
  <si>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</si>
  <si>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</si>
  <si>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</si>
  <si>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</si>
  <si>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</si>
  <si>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</si>
  <si>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</si>
  <si>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</si>
  <si>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</si>
  <si>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</si>
  <si>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</si>
  <si>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</si>
  <si>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</si>
  <si>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</si>
  <si>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</si>
  <si>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</si>
  <si>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</si>
  <si>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</si>
  <si>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</si>
  <si>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</si>
  <si>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</si>
  <si>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</si>
  <si>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</si>
  <si>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</si>
  <si>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</si>
  <si>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</si>
  <si>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</si>
  <si>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</si>
  <si>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</si>
  <si>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</si>
  <si>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</si>
  <si>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</si>
  <si>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</si>
  <si>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</si>
  <si>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</si>
  <si>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</si>
  <si>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</si>
  <si>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</si>
  <si>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</si>
  <si>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</si>
  <si>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</si>
  <si>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</si>
  <si>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</si>
  <si>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</si>
  <si>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</si>
  <si>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</si>
  <si>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</si>
  <si>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</si>
  <si>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</si>
  <si>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</si>
  <si>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</si>
  <si>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</si>
  <si>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</si>
  <si>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</si>
  <si>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</si>
  <si>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</si>
  <si>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</si>
  <si>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</si>
  <si>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</si>
  <si>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</si>
  <si>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</si>
  <si>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</si>
  <si>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</si>
  <si>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</si>
  <si>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</si>
  <si>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</si>
  <si>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</si>
  <si>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</si>
  <si>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</si>
  <si>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</si>
  <si>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</si>
  <si>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</si>
  <si>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</si>
  <si>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</si>
  <si>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</si>
  <si>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</si>
  <si>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</si>
  <si>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</si>
  <si>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</si>
  <si>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</si>
  <si>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</si>
  <si>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</si>
  <si>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</si>
  <si>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</si>
  <si>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</si>
  <si>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</si>
  <si>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</si>
  <si>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</si>
  <si>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</si>
  <si>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</si>
  <si>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</si>
  <si>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</si>
  <si>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</si>
  <si>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</si>
  <si>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</si>
  <si>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</si>
  <si>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</si>
  <si>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</si>
  <si>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</si>
  <si>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</si>
  <si>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</si>
  <si>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</si>
  <si>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</si>
  <si>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</si>
  <si>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</si>
  <si>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</si>
  <si>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</si>
  <si>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</si>
  <si>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</si>
  <si>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</si>
  <si>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</si>
  <si>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</si>
  <si>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</si>
  <si>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</si>
  <si>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</si>
  <si>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</si>
  <si>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</si>
  <si>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</si>
  <si>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</si>
  <si>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</si>
  <si>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</si>
  <si>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</si>
  <si>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</si>
  <si>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</si>
  <si>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</si>
  <si>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</si>
  <si>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</si>
  <si>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</si>
  <si>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</si>
  <si>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</si>
  <si>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</si>
  <si>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</si>
  <si>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</si>
  <si>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</si>
  <si>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</si>
  <si>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</si>
  <si>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</si>
  <si>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</si>
  <si>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</si>
  <si>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</si>
  <si>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</si>
  <si>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</si>
  <si>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</si>
  <si>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</si>
  <si>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</si>
  <si>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</si>
  <si>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</si>
  <si>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</si>
  <si>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</si>
  <si>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</si>
  <si>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</si>
  <si>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</si>
  <si>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</si>
  <si>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</si>
  <si>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</si>
  <si>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</si>
  <si>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</si>
  <si>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</si>
  <si>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</si>
  <si>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</si>
  <si>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</si>
  <si>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</si>
  <si>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</si>
  <si>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</si>
  <si>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</si>
  <si>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</si>
  <si>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</si>
  <si>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</si>
  <si>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</si>
  <si>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</si>
  <si>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</si>
  <si>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</si>
  <si>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</si>
  <si>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</si>
  <si>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</si>
  <si>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</si>
  <si>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</si>
  <si>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</si>
  <si>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</si>
  <si>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</si>
  <si>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</si>
  <si>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</si>
  <si>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</si>
  <si>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</si>
  <si>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</si>
  <si>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</si>
  <si>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</si>
  <si>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</si>
  <si>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</si>
  <si>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</si>
  <si>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</si>
  <si>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</si>
  <si>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</si>
  <si>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</si>
  <si>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</si>
  <si>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</si>
  <si>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</si>
  <si>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</si>
  <si>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</si>
  <si>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</si>
  <si>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</si>
  <si>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</si>
  <si>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</si>
  <si>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</si>
  <si>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</si>
  <si>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</si>
  <si>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</si>
  <si>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</si>
  <si>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</si>
  <si>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</si>
  <si>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</si>
  <si>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</si>
  <si>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</si>
  <si>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</si>
  <si>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</si>
  <si>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</si>
  <si>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</si>
  <si>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</si>
  <si>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</si>
  <si>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</si>
  <si>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</si>
  <si>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</si>
  <si>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</si>
  <si>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</si>
  <si>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</si>
  <si>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</si>
  <si>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</si>
  <si>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</si>
  <si>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</si>
  <si>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</si>
  <si>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</si>
  <si>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</si>
  <si>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</si>
  <si>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</si>
  <si>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</si>
  <si>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</si>
  <si>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</si>
  <si>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</si>
  <si>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</si>
  <si>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</si>
  <si>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</si>
  <si>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</si>
  <si>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</si>
  <si>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</si>
  <si>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</si>
  <si>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</si>
  <si>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</si>
  <si>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</si>
  <si>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</si>
  <si>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</si>
  <si>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</si>
  <si>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</si>
  <si>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</si>
  <si>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</si>
  <si>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</si>
  <si>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</si>
  <si>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</si>
  <si>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</si>
  <si>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</si>
  <si>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</si>
  <si>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</si>
  <si>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</si>
  <si>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</si>
  <si>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</si>
  <si>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</si>
  <si>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</si>
  <si>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</si>
  <si>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</si>
  <si>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</si>
  <si>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</si>
  <si>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</si>
  <si>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</si>
  <si>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</si>
  <si>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</si>
  <si>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</si>
  <si>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</si>
  <si>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</si>
  <si>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</si>
  <si>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</si>
  <si>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</si>
  <si>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</si>
  <si>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</si>
  <si>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</si>
  <si>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</si>
  <si>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</si>
  <si>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</si>
  <si>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</si>
  <si>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</si>
  <si>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</si>
  <si>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</si>
  <si>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</si>
  <si>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</si>
  <si>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</si>
  <si>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</si>
  <si>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</si>
  <si>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</si>
  <si>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</si>
  <si>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</si>
  <si>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</si>
  <si>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</si>
  <si>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</si>
  <si>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</si>
  <si>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</si>
  <si>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</si>
  <si>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</si>
  <si>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</si>
  <si>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</si>
  <si>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</si>
  <si>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</si>
  <si>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</si>
  <si>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</si>
  <si>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</si>
  <si>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</si>
  <si>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</si>
  <si>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</si>
  <si>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</si>
  <si>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</si>
  <si>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</si>
  <si>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</si>
  <si>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</si>
  <si>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</si>
  <si>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</si>
  <si>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</si>
  <si>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</si>
  <si>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</si>
  <si>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</si>
  <si>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</si>
  <si>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</si>
  <si>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</si>
  <si>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</si>
  <si>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</si>
  <si>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</si>
  <si>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</si>
  <si>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</si>
  <si>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</si>
  <si>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</si>
  <si>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</si>
  <si>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</si>
  <si>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</si>
  <si>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</si>
  <si>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</si>
  <si>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</si>
  <si>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</si>
  <si>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</si>
  <si>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</si>
  <si>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</si>
  <si>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</si>
  <si>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</si>
  <si>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</si>
  <si>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</si>
  <si>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</si>
  <si>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</si>
  <si>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</si>
  <si>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</si>
  <si>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</si>
  <si>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</si>
  <si>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</si>
  <si>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</si>
  <si>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</si>
  <si>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</si>
  <si>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</si>
  <si>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</si>
  <si>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</si>
  <si>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</si>
  <si>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</si>
  <si>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</si>
  <si>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</si>
  <si>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</si>
  <si>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</si>
  <si>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</si>
  <si>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</si>
  <si>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</si>
  <si>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</si>
  <si>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</si>
  <si>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</si>
  <si>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</si>
  <si>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</si>
  <si>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</si>
  <si>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</si>
  <si>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</si>
  <si>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</si>
  <si>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</si>
  <si>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</si>
  <si>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</si>
  <si>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</si>
  <si>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</si>
  <si>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</si>
  <si>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</si>
  <si>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</si>
  <si>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</si>
  <si>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</si>
  <si>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</si>
  <si>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</si>
  <si>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</si>
  <si>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</si>
  <si>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</si>
  <si>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</si>
  <si>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</si>
  <si>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</si>
  <si>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</si>
  <si>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</si>
  <si>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</si>
  <si>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</si>
  <si>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</si>
  <si>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</si>
  <si>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</si>
  <si>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</si>
  <si>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</si>
  <si>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</si>
  <si>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</si>
  <si>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</si>
  <si>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</si>
  <si>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</si>
  <si>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</si>
  <si>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</si>
  <si>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</si>
  <si>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</si>
  <si>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</si>
  <si>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</si>
  <si>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</si>
  <si>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</si>
  <si>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</si>
  <si>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</si>
  <si>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</si>
  <si>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</si>
  <si>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</si>
  <si>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</si>
  <si>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</si>
  <si>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</si>
  <si>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</si>
  <si>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</si>
  <si>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</si>
  <si>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</si>
  <si>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</si>
  <si>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</si>
  <si>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</si>
  <si>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</si>
  <si>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</si>
  <si>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</si>
  <si>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</si>
  <si>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</si>
  <si>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</si>
  <si>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</si>
  <si>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</si>
  <si>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</si>
  <si>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</si>
  <si>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</si>
  <si>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</si>
  <si>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</si>
  <si>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</si>
  <si>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</si>
  <si>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</si>
  <si>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</si>
  <si>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</si>
  <si>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</si>
  <si>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</si>
  <si>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</si>
  <si>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</si>
  <si>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</si>
  <si>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</si>
  <si>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</si>
  <si>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</si>
  <si>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</si>
  <si>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</si>
  <si>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</si>
  <si>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</si>
  <si>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</si>
  <si>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</si>
  <si>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</si>
  <si>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</si>
  <si>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</si>
  <si>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</si>
  <si>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</si>
  <si>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</si>
  <si>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</si>
  <si>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</si>
  <si>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</si>
  <si>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</si>
  <si>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</si>
  <si>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</si>
  <si>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</si>
  <si>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</si>
  <si>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</si>
  <si>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</si>
  <si>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</si>
  <si>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</si>
  <si>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</si>
  <si>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</si>
  <si>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</si>
  <si>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</si>
  <si>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</si>
  <si>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</si>
  <si>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</si>
  <si>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</si>
  <si>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</si>
  <si>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</si>
  <si>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</si>
  <si>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</si>
  <si>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</si>
  <si>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</si>
  <si>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</si>
  <si>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</si>
  <si>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</si>
  <si>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</si>
  <si>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</si>
  <si>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</si>
  <si>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</si>
  <si>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</si>
  <si>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</si>
  <si>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</si>
  <si>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</si>
  <si>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</si>
  <si>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</si>
  <si>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</si>
  <si>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</si>
  <si>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</si>
  <si>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</si>
  <si>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</si>
  <si>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</si>
  <si>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</si>
  <si>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</si>
  <si>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</si>
  <si>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</si>
  <si>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</si>
  <si>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</si>
  <si>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</si>
  <si>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</si>
  <si>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</si>
  <si>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</si>
  <si>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</si>
  <si>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</si>
  <si>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</si>
  <si>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</si>
  <si>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</si>
  <si>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</si>
  <si>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</si>
  <si>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</si>
  <si>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</si>
  <si>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</si>
  <si>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</si>
  <si>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</si>
  <si>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</si>
  <si>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</si>
  <si>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</si>
  <si>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</si>
  <si>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</si>
  <si>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</si>
  <si>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</si>
  <si>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</si>
  <si>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</si>
  <si>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</si>
  <si>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</si>
  <si>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</si>
  <si>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</si>
  <si>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</si>
  <si>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</si>
  <si>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</si>
  <si>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</si>
  <si>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</si>
  <si>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</si>
  <si>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</si>
  <si>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</si>
  <si>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</si>
  <si>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</si>
  <si>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</si>
  <si>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</si>
  <si>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</si>
  <si>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</si>
  <si>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</si>
  <si>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</si>
  <si>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</si>
  <si>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</si>
  <si>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</si>
  <si>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</si>
  <si>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</si>
  <si>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</si>
  <si>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</si>
  <si>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</si>
  <si>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</si>
  <si>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</si>
  <si>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</si>
  <si>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</si>
  <si>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</si>
  <si>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</si>
  <si>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</si>
  <si>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</si>
  <si>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</si>
  <si>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</si>
  <si>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</si>
  <si>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</si>
  <si>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</si>
  <si>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</si>
  <si>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</si>
  <si>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</si>
  <si>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</si>
  <si>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</si>
  <si>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</si>
  <si>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</si>
  <si>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</si>
  <si>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</si>
  <si>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</si>
  <si>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</si>
  <si>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</si>
  <si>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</si>
  <si>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</si>
  <si>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</si>
  <si>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</si>
  <si>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</si>
  <si>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</si>
  <si>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</si>
  <si>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</si>
  <si>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</si>
  <si>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</si>
  <si>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</si>
  <si>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</si>
  <si>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</si>
  <si>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</si>
  <si>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</si>
  <si>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</si>
  <si>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</si>
  <si>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</si>
  <si>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</si>
  <si>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</si>
  <si>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</si>
  <si>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</si>
  <si>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</si>
  <si>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</si>
  <si>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</si>
  <si>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</si>
  <si>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</si>
  <si>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</si>
  <si>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</si>
  <si>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</si>
  <si>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</si>
  <si>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</si>
  <si>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</si>
  <si>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</si>
  <si>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</si>
  <si>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</si>
  <si>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</si>
  <si>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</si>
  <si>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</si>
  <si>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</si>
  <si>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</si>
  <si>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</si>
  <si>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</si>
  <si>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</si>
  <si>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</si>
  <si>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</si>
  <si>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</si>
  <si>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</si>
  <si>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</si>
  <si>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</si>
  <si>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</si>
  <si>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</si>
  <si>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</si>
  <si>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</si>
  <si>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</si>
  <si>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</si>
  <si>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</si>
  <si>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</si>
  <si>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</si>
  <si>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</si>
  <si>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</si>
  <si>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</si>
  <si>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</si>
  <si>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</si>
  <si>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</si>
  <si>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</si>
  <si>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</si>
  <si>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</si>
  <si>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</si>
  <si>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</si>
  <si>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</si>
  <si>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</si>
  <si>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</si>
  <si>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</si>
  <si>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</si>
  <si>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</si>
  <si>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</si>
  <si>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</si>
  <si>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</si>
  <si>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</si>
  <si>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</si>
  <si>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</si>
  <si>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</si>
  <si>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</si>
  <si>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</si>
  <si>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</si>
  <si>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</si>
  <si>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</si>
  <si>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</si>
  <si>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</si>
  <si>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</si>
  <si>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</si>
  <si>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</si>
  <si>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</si>
  <si>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</si>
  <si>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</si>
  <si>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</si>
  <si>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</si>
  <si>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</si>
  <si>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</si>
  <si>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</si>
  <si>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</si>
  <si>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</si>
  <si>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</si>
  <si>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</si>
  <si>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</si>
  <si>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</si>
  <si>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</si>
  <si>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</si>
  <si>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</si>
  <si>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</si>
  <si>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</si>
  <si>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</si>
  <si>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</si>
  <si>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</si>
  <si>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</si>
  <si>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</si>
  <si>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</si>
  <si>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</si>
  <si>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</si>
  <si>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</si>
  <si>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</si>
  <si>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</si>
  <si>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</si>
  <si>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</si>
  <si>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</si>
  <si>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</si>
  <si>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</si>
  <si>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</si>
  <si>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</si>
  <si>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</si>
  <si>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</si>
  <si>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</si>
  <si>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</si>
  <si>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</si>
  <si>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</si>
  <si>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</si>
  <si>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</si>
  <si>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</si>
  <si>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</si>
  <si>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</si>
  <si>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</si>
  <si>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</si>
  <si>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</si>
  <si>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</si>
  <si>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</si>
  <si>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</si>
  <si>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</si>
  <si>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</si>
  <si>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</si>
  <si>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</si>
  <si>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</si>
  <si>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</si>
  <si>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</si>
  <si>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</si>
  <si>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</si>
  <si>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</si>
  <si>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</si>
  <si>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</si>
  <si>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</si>
  <si>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</si>
  <si>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</si>
  <si>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</si>
  <si>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</si>
  <si>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</si>
  <si>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</si>
  <si>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</si>
  <si>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</si>
  <si>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</si>
  <si>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</si>
  <si>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</si>
  <si>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</si>
  <si>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</si>
  <si>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</si>
  <si>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</si>
  <si>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</si>
  <si>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</si>
  <si>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</si>
  <si>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</si>
  <si>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</si>
  <si>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</si>
  <si>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</si>
  <si>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</si>
  <si>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</si>
  <si>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</si>
  <si>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</si>
  <si>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</si>
  <si>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</si>
  <si>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</si>
  <si>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</si>
  <si>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</si>
  <si>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</si>
  <si>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</si>
  <si>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</si>
  <si>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</si>
  <si>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</si>
  <si>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</si>
  <si>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</si>
  <si>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</si>
  <si>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</si>
  <si>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</si>
  <si>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</si>
  <si>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</si>
  <si>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</si>
  <si>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</si>
  <si>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</si>
  <si>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</si>
  <si>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</si>
  <si>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</si>
  <si>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</si>
  <si>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</si>
  <si>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</si>
  <si>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</si>
  <si>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</si>
  <si>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</si>
  <si>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</si>
  <si>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</si>
  <si>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</si>
  <si>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</si>
  <si>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</si>
  <si>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</si>
  <si>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</si>
  <si>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</si>
  <si>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</si>
  <si>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</si>
  <si>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</si>
  <si>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</si>
  <si>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</si>
  <si>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</si>
  <si>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</si>
  <si>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</si>
  <si>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</si>
  <si>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</si>
  <si>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</si>
  <si>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</si>
  <si>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</si>
  <si>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</si>
  <si>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</si>
  <si>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</si>
  <si>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</si>
  <si>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</si>
  <si>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</si>
  <si>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</si>
  <si>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</si>
  <si>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</si>
  <si>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</si>
  <si>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</si>
  <si>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</si>
  <si>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</si>
  <si>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</si>
  <si>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</si>
  <si>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</si>
  <si>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</si>
  <si>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</si>
  <si>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</si>
  <si>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</si>
  <si>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</si>
  <si>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</si>
  <si>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</si>
  <si>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</si>
  <si>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</si>
  <si>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</si>
  <si>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</si>
  <si>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</si>
  <si>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</si>
  <si>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</si>
  <si>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</si>
  <si>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</si>
  <si>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</si>
  <si>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</si>
  <si>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</si>
  <si>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</si>
  <si>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</si>
  <si>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</si>
  <si>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</si>
  <si>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</si>
  <si>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</si>
  <si>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</si>
  <si>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</si>
  <si>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</si>
  <si>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</si>
  <si>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</si>
  <si>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</si>
  <si>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</si>
  <si>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</si>
  <si>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</si>
  <si>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</si>
  <si>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</si>
  <si>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</si>
  <si>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</si>
  <si>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</si>
  <si>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</si>
  <si>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</si>
  <si>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</si>
  <si>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</si>
  <si>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</si>
  <si>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</si>
  <si>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</si>
  <si>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</si>
  <si>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</si>
  <si>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</si>
  <si>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</si>
  <si>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</si>
  <si>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</si>
  <si>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</si>
  <si>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</si>
  <si>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</si>
  <si>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</si>
  <si>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</si>
  <si>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</si>
  <si>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</si>
  <si>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</si>
  <si>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</si>
  <si>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</si>
  <si>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</si>
  <si>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</si>
  <si>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</si>
  <si>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</si>
  <si>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</si>
  <si>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</si>
  <si>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</si>
  <si>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</si>
  <si>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</si>
  <si>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</si>
  <si>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</si>
  <si>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</si>
  <si>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</si>
  <si>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</si>
  <si>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</si>
  <si>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</si>
  <si>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</si>
  <si>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</si>
  <si>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</si>
  <si>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</si>
  <si>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</si>
  <si>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</si>
  <si>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</si>
  <si>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</si>
  <si>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</si>
  <si>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</si>
  <si>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</si>
  <si>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</si>
  <si>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</si>
  <si>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</si>
  <si>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</si>
  <si>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</si>
  <si>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</si>
  <si>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</si>
  <si>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</si>
  <si>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</si>
  <si>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</si>
  <si>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</si>
  <si>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</si>
  <si>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</si>
  <si>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</si>
  <si>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</si>
  <si>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</si>
  <si>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</si>
  <si>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</si>
  <si>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</si>
  <si>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</si>
  <si>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</si>
  <si>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</si>
  <si>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</si>
  <si>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</si>
  <si>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</si>
  <si>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</si>
  <si>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</si>
  <si>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</si>
  <si>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</si>
  <si>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</si>
  <si>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</si>
  <si>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</si>
  <si>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</si>
  <si>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</si>
  <si>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</si>
  <si>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</si>
  <si>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</si>
  <si>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</si>
  <si>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</si>
  <si>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</si>
  <si>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</si>
  <si>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</si>
  <si>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</si>
  <si>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</si>
  <si>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</si>
  <si>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</si>
  <si>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</si>
  <si>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</si>
  <si>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</si>
  <si>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</si>
  <si>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</si>
  <si>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</si>
  <si>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</si>
  <si>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</si>
  <si>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</si>
  <si>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</si>
  <si>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</si>
  <si>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</si>
  <si>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</si>
  <si>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</si>
  <si>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</si>
  <si>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</si>
  <si>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</si>
  <si>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</si>
  <si>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</si>
  <si>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</si>
  <si>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</si>
  <si>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</si>
  <si>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</si>
  <si>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</si>
  <si>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</si>
  <si>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</si>
  <si>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</si>
  <si>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</si>
  <si>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</si>
  <si>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</si>
  <si>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</si>
  <si>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</si>
  <si>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</si>
  <si>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</si>
  <si>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</si>
  <si>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</si>
  <si>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</si>
  <si>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</si>
  <si>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</si>
  <si>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</si>
  <si>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</si>
  <si>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</si>
  <si>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</si>
  <si>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</si>
  <si>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</si>
  <si>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</si>
  <si>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</si>
  <si>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</si>
  <si>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</si>
  <si>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</si>
  <si>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</si>
  <si>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</si>
  <si>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</si>
  <si>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</si>
  <si>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</si>
  <si>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</si>
  <si>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</si>
  <si>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</si>
  <si>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</si>
  <si>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</si>
  <si>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</si>
  <si>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</si>
  <si>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</si>
  <si>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</si>
  <si>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</si>
  <si>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</si>
  <si>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</si>
  <si>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</si>
  <si>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</si>
  <si>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</si>
  <si>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</si>
  <si>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</si>
  <si>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</si>
  <si>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</si>
  <si>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</si>
  <si>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</si>
  <si>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</si>
  <si>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</si>
  <si>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</si>
  <si>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</si>
  <si>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</si>
  <si>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</si>
  <si>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</si>
  <si>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</si>
  <si>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</si>
  <si>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</si>
  <si>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</si>
  <si>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</si>
  <si>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</si>
  <si>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</si>
  <si>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</si>
  <si>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</si>
  <si>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</si>
  <si>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</si>
  <si>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</si>
  <si>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</si>
  <si>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</si>
  <si>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</si>
  <si>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</si>
  <si>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</si>
  <si>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</si>
  <si>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</si>
  <si>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</si>
  <si>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</si>
  <si>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</si>
  <si>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</si>
  <si>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</si>
  <si>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</si>
  <si>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</si>
  <si>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</si>
  <si>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</si>
  <si>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</si>
  <si>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</si>
  <si>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</si>
  <si>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</si>
  <si>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</si>
  <si>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</si>
  <si>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</si>
  <si>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</si>
  <si>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</si>
  <si>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</si>
  <si>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</si>
  <si>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</si>
  <si>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</si>
  <si>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</si>
  <si>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</si>
  <si>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</si>
  <si>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</si>
  <si>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</si>
  <si>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</si>
  <si>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</si>
  <si>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</si>
  <si>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</si>
  <si>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</si>
  <si>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</si>
  <si>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</si>
  <si>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</si>
  <si>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</si>
  <si>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</si>
  <si>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</si>
  <si>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</si>
  <si>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</si>
  <si>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</si>
  <si>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</si>
  <si>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</si>
  <si>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</si>
  <si>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</si>
  <si>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</si>
  <si>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</si>
  <si>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</si>
  <si>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</si>
  <si>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</si>
  <si>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</si>
  <si>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</si>
  <si>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</si>
  <si>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</si>
  <si>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</si>
  <si>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</si>
  <si>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</si>
  <si>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</si>
  <si>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</si>
  <si>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</si>
  <si>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</si>
  <si>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</si>
  <si>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</si>
  <si>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</si>
  <si>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</si>
  <si>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</si>
  <si>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</si>
  <si>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</si>
  <si>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</si>
  <si>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</si>
  <si>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</si>
  <si>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</si>
  <si>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</si>
  <si>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</si>
  <si>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</si>
  <si>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</si>
  <si>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</si>
  <si>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</si>
  <si>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</si>
  <si>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</si>
  <si>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</si>
  <si>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</si>
  <si>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</si>
  <si>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</si>
  <si>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</si>
  <si>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</si>
  <si>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</si>
  <si>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</si>
  <si>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</si>
  <si>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</si>
  <si>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</si>
  <si>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</si>
  <si>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</si>
  <si>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</si>
  <si>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</si>
  <si>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</si>
  <si>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</si>
  <si>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</si>
  <si>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</si>
  <si>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</si>
  <si>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</si>
  <si>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</si>
  <si>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</si>
  <si>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</si>
  <si>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</si>
  <si>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</si>
  <si>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</si>
  <si>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</si>
  <si>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</si>
  <si>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</si>
  <si>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</si>
  <si>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</si>
  <si>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</si>
  <si>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</si>
  <si>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</si>
  <si>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</si>
  <si>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</si>
  <si>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</si>
  <si>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</si>
  <si>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</si>
  <si>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</si>
  <si>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</si>
  <si>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</si>
  <si>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</si>
  <si>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</si>
  <si>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</si>
  <si>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</si>
  <si>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</si>
  <si>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</si>
  <si>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</si>
  <si>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</si>
  <si>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</si>
  <si>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</si>
  <si>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</si>
  <si>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</si>
  <si>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</si>
  <si>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</si>
  <si>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</si>
  <si>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</si>
  <si>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</si>
  <si>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</si>
  <si>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</si>
  <si>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</si>
  <si>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</si>
  <si>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</si>
  <si>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</si>
  <si>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</si>
  <si>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</si>
  <si>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</si>
  <si>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</si>
  <si>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</si>
  <si>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</si>
  <si>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</si>
  <si>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</si>
  <si>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</si>
  <si>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</si>
  <si>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</si>
  <si>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</si>
  <si>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</si>
  <si>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</si>
  <si>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</si>
  <si>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</si>
  <si>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</si>
  <si>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</si>
  <si>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</si>
  <si>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</si>
  <si>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</si>
  <si>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</si>
  <si>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</si>
  <si>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</si>
  <si>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</si>
  <si>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</si>
  <si>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</si>
  <si>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</si>
  <si>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</si>
  <si>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</si>
  <si>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</si>
  <si>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</si>
  <si>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</si>
  <si>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</si>
  <si>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</si>
  <si>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</si>
  <si>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</si>
  <si>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</si>
  <si>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</si>
  <si>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</si>
  <si>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</si>
  <si>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</si>
  <si>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</si>
  <si>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</si>
  <si>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</si>
  <si>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</si>
  <si>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</si>
  <si>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</si>
  <si>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</si>
  <si>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</si>
  <si>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</si>
  <si>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</si>
  <si>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</si>
  <si>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</si>
  <si>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</si>
  <si>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</si>
  <si>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</si>
  <si>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</si>
  <si>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</si>
  <si>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</si>
  <si>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</si>
  <si>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</si>
  <si>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</si>
  <si>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</si>
  <si>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</si>
  <si>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</si>
  <si>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</si>
  <si>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</si>
  <si>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</si>
  <si>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</si>
  <si>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</si>
  <si>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</si>
  <si>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</si>
  <si>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</si>
  <si>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</si>
  <si>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</si>
  <si>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</si>
  <si>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</si>
  <si>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</si>
  <si>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</si>
  <si>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</si>
  <si>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</si>
  <si>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</si>
  <si>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</si>
  <si>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</si>
  <si>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</si>
  <si>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</si>
  <si>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</si>
  <si>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</si>
  <si>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</si>
  <si>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</si>
  <si>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</si>
  <si>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</si>
  <si>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</si>
  <si>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</si>
  <si>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</si>
  <si>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</si>
  <si>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</si>
  <si>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</si>
  <si>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</si>
  <si>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Voisey´s Bay Newfoundland</t>
  </si>
  <si>
    <t>CID003279</t>
  </si>
  <si>
    <t>Mine de Bou-Azzer</t>
  </si>
  <si>
    <t>Tazenakht</t>
  </si>
  <si>
    <t>CID003465</t>
  </si>
  <si>
    <t>Ningbo Hubang New Material Co., Ltd.</t>
  </si>
  <si>
    <t>CID003702</t>
  </si>
  <si>
    <t>Zhejiang Power New Energy Materials Co., Ltd.</t>
  </si>
  <si>
    <t>Zhuji City</t>
  </si>
  <si>
    <t>CID003472</t>
  </si>
  <si>
    <t>Jervoic Finland OY</t>
  </si>
  <si>
    <t>Central Ostrobothnia</t>
  </si>
  <si>
    <t>LU-VE is  applying due diligence, exercising leverage over upstream suppliers who can most effectively and most directly mitigate the risks of adverse impacts.</t>
  </si>
  <si>
    <t>CID003426</t>
  </si>
  <si>
    <t>SOCIETE MINIERE DU KATANGA (Kipushi Plant)</t>
  </si>
  <si>
    <t>CID003252</t>
  </si>
  <si>
    <t>Nanjing Hanrui Cobalt</t>
  </si>
  <si>
    <t>CID003447</t>
  </si>
  <si>
    <t>Yichun</t>
  </si>
  <si>
    <t>LU-VE Group</t>
  </si>
  <si>
    <t>Via Caduti della Liberazione, 53 21040 Uboldo - Varese - Italy</t>
  </si>
  <si>
    <t>regulatory@luvegroup.com</t>
  </si>
  <si>
    <t>+39 0437-966311</t>
  </si>
  <si>
    <t>Michele Faggioli</t>
  </si>
  <si>
    <t>Chief Strategic Development Officer</t>
  </si>
  <si>
    <t>Level of Response: 66%</t>
  </si>
  <si>
    <t>Currently for internal use. The policy will be published.</t>
  </si>
  <si>
    <t>We refer to the RMAP (RMI's program)</t>
  </si>
  <si>
    <t>In accordance with the OECD guide LU-VE as a downstream company contacts its first level suppliers to exercise  "leverage for upper supply chain"</t>
  </si>
  <si>
    <t>Components manufactured in:  LU-VE S.p.A. (Uboldo Branch; Limana Branch; Borgo Valbelluna Branch; Alonte Branch); Heat Transfer System SRO; Fincoil Oy; Sest LU-VE Polska; LU-VE Sweden AB; Refrion S.r.l.; R.M.S. S.r.L.; Spirotech Heat Exchangers, LU-VE US Inc.</t>
  </si>
  <si>
    <t>Michael Reolon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</si>
</sst>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egulatory@luvegroup.com" TargetMode="External"/><Relationship Id="rId1" Type="http://schemas.openxmlformats.org/officeDocument/2006/relationships/hyperlink" Target="mailto:regulatory@luve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99D25F5-6CAE-4342-8679-E8CF512D6B32}"/>
    </customSheetView>
    <customSheetView guid="{C59130F4-2E03-5E48-94CE-6E4A0484DB9E}" showAutoFilter="1">
      <selection activeCell="E4" sqref="E4"/>
      <pageMargins left="0" right="0" top="0" bottom="0" header="0" footer="0"/>
      <pageSetup paperSize="9" orientation="portrait"/>
      <headerFooter alignWithMargins="0"/>
      <autoFilter ref="B1:N1" xr:uid="{BB2AF3B8-FC8D-402E-879F-C3BA59E4621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A59FEB2-15B5-4230-86F3-B2E05BCD9778}"/>
    </customSheetView>
    <customSheetView guid="{C59130F4-2E03-5E48-94CE-6E4A0484DB9E}" showAutoFilter="1">
      <selection activeCell="C1" sqref="C1:D65536"/>
      <pageMargins left="0" right="0" top="0" bottom="0" header="0" footer="0"/>
      <pageSetup orientation="portrait"/>
      <headerFooter alignWithMargins="0"/>
      <autoFilter ref="B1:C1" xr:uid="{48168A36-9907-4D39-A97C-AAD8AE60763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2" zoomScaleNormal="100" workbookViewId="0">
      <selection activeCell="D26" sqref="D26:E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20070</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21</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 (*)</v>
      </c>
      <c r="C10" s="112"/>
      <c r="D10" s="416" t="s">
        <v>20080</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19147</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41</v>
      </c>
      <c r="F13" s="429"/>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2" t="s">
        <v>20071</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20081</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20072</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20073</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20074</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2" t="s">
        <v>20075</v>
      </c>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4" t="s">
        <v>20072</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45915</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Mica</v>
      </c>
      <c r="T43" s="303" t="str">
        <f>IF(S43="",S43,IF(S42="",S42,IF(S42&gt;S43,S42,S43)))</f>
        <v>Mica</v>
      </c>
      <c r="U43" s="303" t="str">
        <f t="shared" ref="U43" si="47">IF(T44="",T43,IF(T43="",T44,IF(T43&gt;T44,T44,T43)))</f>
        <v>Mica</v>
      </c>
      <c r="V43" s="303" t="str">
        <f t="shared" ref="V43" si="48">IF(U43="",U43,IF(U42="",U42,IF(U42&gt;U43,U42,U43)))</f>
        <v>Mica</v>
      </c>
      <c r="W43" s="303" t="str">
        <f t="shared" ref="W43" si="49">IF(V44="",V43,IF(V43="",V44,IF(V43&gt;V44,V44,V43)))</f>
        <v>Mica</v>
      </c>
      <c r="X43" s="303" t="str">
        <f t="shared" ref="X43" si="50">IF(W43="",W43,IF(W42="",W42,IF(W42&gt;W43,W42,W43)))</f>
        <v>Mica</v>
      </c>
      <c r="Y43" s="303" t="str">
        <f t="shared" ref="Y43" si="51">IF(X44="",X43,IF(X43="",X44,IF(X43&gt;X44,X44,X43)))</f>
        <v>Mica</v>
      </c>
      <c r="Z43" s="303" t="str">
        <f t="shared" ref="Z43" si="52">IF(Y43="",Y43,IF(Y42="",Y42,IF(Y42&gt;Y43,Y42,Y43)))</f>
        <v>Mica</v>
      </c>
      <c r="AA43" s="303" t="str">
        <f t="shared" ref="AA43" si="53">IF(Z44="",Z43,IF(Z43="",Z44,IF(Z43&gt;Z44,Z44,Z43)))</f>
        <v>Mica</v>
      </c>
      <c r="AB43" s="303" t="str">
        <f t="shared" ref="AB43" si="54">IF(AA43="",AA43,IF(AA42="",AA42,IF(AA42&gt;AA43,AA42,AA43)))</f>
        <v>Mica</v>
      </c>
      <c r="AC43" s="303" t="str">
        <f t="shared" ref="AC43" si="55">IF(AB44="",AB43,IF(AB43="",AB44,IF(AB43&gt;AB44,AB44,AB43)))</f>
        <v>Mica</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26</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37" t="s">
        <v>26</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29</v>
      </c>
      <c r="E78" s="438"/>
      <c r="F78" s="40"/>
      <c r="G78" s="400" t="s">
        <v>20076</v>
      </c>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37" t="s">
        <v>29</v>
      </c>
      <c r="E79" s="438"/>
      <c r="F79" s="40"/>
      <c r="G79" s="400" t="s">
        <v>20076</v>
      </c>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22</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22</v>
      </c>
      <c r="E117" s="438"/>
      <c r="F117" s="50"/>
      <c r="G117" s="454" t="s">
        <v>20077</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t="s">
        <v>20078</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t="s">
        <v>20079</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4B7A159D-22BE-443E-B5EA-8AA9C4ED0771}"/>
    <hyperlink ref="D24" r:id="rId2" xr:uid="{A4DAF6DC-4002-495E-ADAC-40534DCCB50D}"/>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70" zoomScaleNormal="70" workbookViewId="0">
      <pane ySplit="3" topLeftCell="A5" activePane="bottomLeft" state="frozen"/>
      <selection activeCell="B24" sqref="B24:J24"/>
      <selection pane="bottomLeft" activeCell="Q81" sqref="Q51:Q81"/>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t="s">
        <v>72</v>
      </c>
      <c r="B5" s="304" t="s">
        <v>40</v>
      </c>
      <c r="C5" s="152" t="s">
        <v>70</v>
      </c>
      <c r="D5" s="149"/>
      <c r="E5" s="149" t="s">
        <v>71</v>
      </c>
      <c r="F5" s="149" t="s">
        <v>72</v>
      </c>
      <c r="G5" s="149" t="s">
        <v>12</v>
      </c>
      <c r="H5" s="206">
        <v>0</v>
      </c>
      <c r="I5" s="207" t="s">
        <v>73</v>
      </c>
      <c r="J5" s="207" t="s">
        <v>7357</v>
      </c>
      <c r="K5" s="150"/>
      <c r="L5" s="150"/>
      <c r="M5" s="150"/>
      <c r="N5" s="150"/>
      <c r="O5" s="150"/>
      <c r="P5" s="209"/>
      <c r="Q5" s="151"/>
      <c r="R5" s="149" t="str">
        <f ca="1">IF(ISERROR($V5),"",OFFSET('Smelter Look-up'!$C$4,$V5-4,0)&amp;"")</f>
        <v>Compagnie de Tifnout Tiranimine</v>
      </c>
      <c r="S5" s="155" t="str">
        <f t="shared" ref="S5:S12" ca="1" si="0">IF(B5="","",IF(ISERROR(MATCH($E5,CL,0)),"Unknown",INDIRECT("'C'!$A$"&amp;MATCH($E5,CL,0)+1)))</f>
        <v>MA</v>
      </c>
      <c r="T5" s="155" t="str">
        <f ca="1">IF(B5="","",IF(ISERROR(MATCH($J5,SorP!$B$1:$B$6226,0)),"",INDIRECT("'SorP'!$A$"&amp;MATCH($S5&amp;$J5,SorP!C:C,0))))</f>
        <v>MA-07</v>
      </c>
      <c r="U5" s="168"/>
      <c r="V5" s="169">
        <f>IF(C5="",NA(),MATCH($B5&amp;$C5,'Smelter Look-up'!$J:$J,0))</f>
        <v>12</v>
      </c>
      <c r="X5" s="170">
        <f t="shared" ref="X5:X12" si="1">IF(AND(C5="Smelter not listed",OR(LEN(D5)=0,LEN(E5)=0)),1,0)</f>
        <v>0</v>
      </c>
      <c r="AB5" s="314" t="str">
        <f t="shared" ref="AB5:AB12" si="2">IF(C5="","",B5)</f>
        <v>Cobalt</v>
      </c>
    </row>
    <row r="6" spans="1:34" s="170" customFormat="1" ht="76.5">
      <c r="A6" s="198" t="s">
        <v>246</v>
      </c>
      <c r="B6" s="304" t="s">
        <v>40</v>
      </c>
      <c r="C6" s="152" t="s">
        <v>245</v>
      </c>
      <c r="D6" s="149"/>
      <c r="E6" s="149" t="s">
        <v>101</v>
      </c>
      <c r="F6" s="149" t="s">
        <v>246</v>
      </c>
      <c r="G6" s="149" t="s">
        <v>12</v>
      </c>
      <c r="H6" s="206">
        <v>0</v>
      </c>
      <c r="I6" s="207" t="s">
        <v>247</v>
      </c>
      <c r="J6" s="207" t="s">
        <v>248</v>
      </c>
      <c r="K6" s="150"/>
      <c r="L6" s="150"/>
      <c r="M6" s="150"/>
      <c r="N6" s="150"/>
      <c r="O6" s="150"/>
      <c r="P6" s="209"/>
      <c r="Q6" s="151"/>
      <c r="R6" s="149" t="str">
        <f ca="1">IF(ISERROR($V6),"",OFFSET('Smelter Look-up'!$C$4,$V6-4,0)&amp;"")</f>
        <v>NORILSK NICKEL HARJAVALTA OY</v>
      </c>
      <c r="S6" s="155" t="str">
        <f t="shared" ca="1" si="0"/>
        <v>FI</v>
      </c>
      <c r="T6" s="155" t="str">
        <f ca="1">IF(B6="","",IF(ISERROR(MATCH($J6,SorP!$B$1:$B$6226,0)),"",INDIRECT("'SorP'!$A$"&amp;MATCH($S6&amp;$J6,SorP!C:C,0))))</f>
        <v>FI-17</v>
      </c>
      <c r="U6" s="168"/>
      <c r="V6" s="169">
        <f>IF(C6="",NA(),MATCH($B6&amp;$C6,'Smelter Look-up'!$J:$J,0))</f>
        <v>124</v>
      </c>
      <c r="X6" s="170">
        <f t="shared" si="1"/>
        <v>0</v>
      </c>
      <c r="AB6" s="314" t="str">
        <f t="shared" si="2"/>
        <v>Cobalt</v>
      </c>
    </row>
    <row r="7" spans="1:34" s="170" customFormat="1" ht="89.25">
      <c r="A7" s="198" t="s">
        <v>258</v>
      </c>
      <c r="B7" s="304" t="s">
        <v>40</v>
      </c>
      <c r="C7" s="152" t="s">
        <v>257</v>
      </c>
      <c r="D7" s="149"/>
      <c r="E7" s="149" t="s">
        <v>65</v>
      </c>
      <c r="F7" s="149" t="s">
        <v>258</v>
      </c>
      <c r="G7" s="149" t="s">
        <v>12</v>
      </c>
      <c r="H7" s="206">
        <v>0</v>
      </c>
      <c r="I7" s="207" t="s">
        <v>259</v>
      </c>
      <c r="J7" s="207" t="s">
        <v>205</v>
      </c>
      <c r="K7" s="150"/>
      <c r="L7" s="150"/>
      <c r="M7" s="150"/>
      <c r="N7" s="150"/>
      <c r="O7" s="150"/>
      <c r="P7" s="209"/>
      <c r="Q7" s="151"/>
      <c r="R7" s="149" t="str">
        <f ca="1">IF(ISERROR($V7),"",OFFSET('Smelter Look-up'!$C$4,$V7-4,0)&amp;"")</f>
        <v>Quzhou Huayou Cobalt New Material Co., Ltd.</v>
      </c>
      <c r="S7" s="155" t="str">
        <f t="shared" ca="1" si="0"/>
        <v>CN</v>
      </c>
      <c r="T7" s="155" t="str">
        <f ca="1">IF(B7="","",IF(ISERROR(MATCH($J7,SorP!$B$1:$B$6226,0)),"",INDIRECT("'SorP'!$A$"&amp;MATCH($S7&amp;$J7,SorP!C:C,0))))</f>
        <v>CN-ZJ</v>
      </c>
      <c r="U7" s="168"/>
      <c r="V7" s="169">
        <f>IF(C7="",NA(),MATCH($B7&amp;$C7,'Smelter Look-up'!$J:$J,0))</f>
        <v>133</v>
      </c>
      <c r="X7" s="170">
        <f t="shared" si="1"/>
        <v>0</v>
      </c>
      <c r="AB7" s="314" t="str">
        <f t="shared" si="2"/>
        <v>Cobalt</v>
      </c>
    </row>
    <row r="8" spans="1:34" s="170" customFormat="1" ht="102">
      <c r="A8" s="198" t="s">
        <v>239</v>
      </c>
      <c r="B8" s="304" t="s">
        <v>40</v>
      </c>
      <c r="C8" s="152" t="s">
        <v>12059</v>
      </c>
      <c r="D8" s="149"/>
      <c r="E8" s="149" t="s">
        <v>133</v>
      </c>
      <c r="F8" s="149" t="s">
        <v>239</v>
      </c>
      <c r="G8" s="149" t="s">
        <v>12</v>
      </c>
      <c r="H8" s="206">
        <v>0</v>
      </c>
      <c r="I8" s="207" t="s">
        <v>240</v>
      </c>
      <c r="J8" s="207" t="s">
        <v>241</v>
      </c>
      <c r="K8" s="150"/>
      <c r="L8" s="150"/>
      <c r="M8" s="150"/>
      <c r="N8" s="150"/>
      <c r="O8" s="150"/>
      <c r="P8" s="209"/>
      <c r="Q8" s="151"/>
      <c r="R8" s="149" t="str">
        <f ca="1">IF(ISERROR($V8),"",OFFSET('Smelter Look-up'!$C$4,$V8-4,0)&amp;"")</f>
        <v>Niihama Nickel Refinery, Sumitomo Metal Mining</v>
      </c>
      <c r="S8" s="155" t="str">
        <f t="shared" ca="1" si="0"/>
        <v>JP</v>
      </c>
      <c r="T8" s="155" t="str">
        <f ca="1">IF(B8="","",IF(ISERROR(MATCH($J8,SorP!$B$1:$B$6226,0)),"",INDIRECT("'SorP'!$A$"&amp;MATCH($S8&amp;$J8,SorP!C:C,0))))</f>
        <v>JP-38</v>
      </c>
      <c r="U8" s="168"/>
      <c r="V8" s="169">
        <f>IF(C8="",NA(),MATCH($B8&amp;$C8,'Smelter Look-up'!$J:$J,0))</f>
        <v>122</v>
      </c>
      <c r="X8" s="170">
        <f t="shared" si="1"/>
        <v>0</v>
      </c>
      <c r="AB8" s="314" t="str">
        <f t="shared" si="2"/>
        <v>Cobalt</v>
      </c>
    </row>
    <row r="9" spans="1:34" s="170" customFormat="1" ht="89.25">
      <c r="A9" s="198" t="s">
        <v>301</v>
      </c>
      <c r="B9" s="304" t="s">
        <v>40</v>
      </c>
      <c r="C9" s="152" t="s">
        <v>300</v>
      </c>
      <c r="D9" s="149"/>
      <c r="E9" s="149" t="s">
        <v>65</v>
      </c>
      <c r="F9" s="149" t="s">
        <v>301</v>
      </c>
      <c r="G9" s="149" t="s">
        <v>12</v>
      </c>
      <c r="H9" s="206">
        <v>0</v>
      </c>
      <c r="I9" s="207" t="s">
        <v>302</v>
      </c>
      <c r="J9" s="207" t="s">
        <v>205</v>
      </c>
      <c r="K9" s="150"/>
      <c r="L9" s="150"/>
      <c r="M9" s="150"/>
      <c r="N9" s="150"/>
      <c r="O9" s="150"/>
      <c r="P9" s="209"/>
      <c r="Q9" s="151"/>
      <c r="R9" s="149" t="str">
        <f ca="1">IF(ISERROR($V9),"",OFFSET('Smelter Look-up'!$C$4,$V9-4,0)&amp;"")</f>
        <v>Zhejiang Huayou Cobalt Company Limited</v>
      </c>
      <c r="S9" s="155" t="str">
        <f t="shared" ca="1" si="0"/>
        <v>CN</v>
      </c>
      <c r="T9" s="155" t="str">
        <f ca="1">IF(B9="","",IF(ISERROR(MATCH($J9,SorP!$B$1:$B$6226,0)),"",INDIRECT("'SorP'!$A$"&amp;MATCH($S9&amp;$J9,SorP!C:C,0))))</f>
        <v>CN-ZJ</v>
      </c>
      <c r="U9" s="168"/>
      <c r="V9" s="169">
        <f>IF(C9="",NA(),MATCH($B9&amp;$C9,'Smelter Look-up'!$J:$J,0))</f>
        <v>170</v>
      </c>
      <c r="X9" s="170">
        <f t="shared" si="1"/>
        <v>0</v>
      </c>
      <c r="AB9" s="314" t="str">
        <f t="shared" si="2"/>
        <v>Cobalt</v>
      </c>
    </row>
    <row r="10" spans="1:34" s="170" customFormat="1" ht="89.25">
      <c r="A10" s="198" t="s">
        <v>282</v>
      </c>
      <c r="B10" s="304" t="s">
        <v>40</v>
      </c>
      <c r="C10" s="152" t="s">
        <v>281</v>
      </c>
      <c r="D10" s="149"/>
      <c r="E10" s="149" t="s">
        <v>95</v>
      </c>
      <c r="F10" s="149" t="s">
        <v>282</v>
      </c>
      <c r="G10" s="149" t="s">
        <v>12</v>
      </c>
      <c r="H10" s="206">
        <v>0</v>
      </c>
      <c r="I10" s="207" t="s">
        <v>283</v>
      </c>
      <c r="J10" s="207" t="s">
        <v>284</v>
      </c>
      <c r="K10" s="150"/>
      <c r="L10" s="150"/>
      <c r="M10" s="150"/>
      <c r="N10" s="150" t="s">
        <v>20051</v>
      </c>
      <c r="O10" s="150"/>
      <c r="P10" s="209"/>
      <c r="Q10" s="151"/>
      <c r="R10" s="149" t="str">
        <f ca="1">IF(ISERROR($V10),"",OFFSET('Smelter Look-up'!$C$4,$V10-4,0)&amp;"")</f>
        <v>Vale - Long Harbour Processing Plant (LHPP)</v>
      </c>
      <c r="S10" s="155" t="str">
        <f t="shared" ca="1" si="0"/>
        <v>CA</v>
      </c>
      <c r="T10" s="155" t="str">
        <f ca="1">IF(B10="","",IF(ISERROR(MATCH($J10,SorP!$B$1:$B$6226,0)),"",INDIRECT("'SorP'!$A$"&amp;MATCH($S10&amp;$J10,SorP!C:C,0))))</f>
        <v>CA-NL</v>
      </c>
      <c r="U10" s="168"/>
      <c r="V10" s="169">
        <f>IF(C10="",NA(),MATCH($B10&amp;$C10,'Smelter Look-up'!$J:$J,0))</f>
        <v>156</v>
      </c>
      <c r="X10" s="170">
        <f t="shared" si="1"/>
        <v>0</v>
      </c>
      <c r="AB10" s="314" t="str">
        <f t="shared" si="2"/>
        <v>Cobalt</v>
      </c>
    </row>
    <row r="11" spans="1:34" s="170" customFormat="1" ht="127.5">
      <c r="A11" s="199" t="s">
        <v>145</v>
      </c>
      <c r="B11" s="304" t="s">
        <v>40</v>
      </c>
      <c r="C11" s="152" t="s">
        <v>144</v>
      </c>
      <c r="D11" s="149"/>
      <c r="E11" s="149" t="s">
        <v>65</v>
      </c>
      <c r="F11" s="149" t="s">
        <v>145</v>
      </c>
      <c r="G11" s="149" t="s">
        <v>12</v>
      </c>
      <c r="H11" s="206">
        <v>0</v>
      </c>
      <c r="I11" s="207" t="s">
        <v>142</v>
      </c>
      <c r="J11" s="207" t="s">
        <v>143</v>
      </c>
      <c r="K11" s="150"/>
      <c r="L11" s="150"/>
      <c r="M11" s="150"/>
      <c r="N11" s="150"/>
      <c r="O11" s="150"/>
      <c r="P11" s="209"/>
      <c r="Q11" s="151"/>
      <c r="R11" s="149" t="str">
        <f ca="1">IF(ISERROR($V11),"",OFFSET('Smelter Look-up'!$C$4,$V11-4,0)&amp;"")</f>
        <v>Hunan CNGR New Energy Science &amp; Technology Co., Ltd.</v>
      </c>
      <c r="S11" s="155" t="str">
        <f t="shared" ca="1" si="0"/>
        <v>CN</v>
      </c>
      <c r="T11" s="155" t="str">
        <f ca="1">IF(B11="","",IF(ISERROR(MATCH($J11,SorP!$B$1:$B$6226,0)),"",INDIRECT("'SorP'!$A$"&amp;MATCH($S11&amp;$J11,SorP!C:C,0))))</f>
        <v>CN-HN</v>
      </c>
      <c r="U11" s="168"/>
      <c r="V11" s="169">
        <f>IF(C11="",NA(),MATCH($B11&amp;$C11,'Smelter Look-up'!$J:$J,0))</f>
        <v>49</v>
      </c>
      <c r="X11" s="170">
        <f t="shared" si="1"/>
        <v>0</v>
      </c>
      <c r="AB11" s="314" t="str">
        <f t="shared" si="2"/>
        <v>Cobalt</v>
      </c>
    </row>
    <row r="12" spans="1:34" s="170" customFormat="1" ht="89.25">
      <c r="A12" s="198" t="s">
        <v>134</v>
      </c>
      <c r="B12" s="304" t="s">
        <v>40</v>
      </c>
      <c r="C12" s="152" t="s">
        <v>132</v>
      </c>
      <c r="D12" s="149"/>
      <c r="E12" s="149" t="s">
        <v>133</v>
      </c>
      <c r="F12" s="149" t="s">
        <v>134</v>
      </c>
      <c r="G12" s="149" t="s">
        <v>12</v>
      </c>
      <c r="H12" s="206">
        <v>0</v>
      </c>
      <c r="I12" s="207" t="s">
        <v>135</v>
      </c>
      <c r="J12" s="207" t="s">
        <v>136</v>
      </c>
      <c r="K12" s="150"/>
      <c r="L12" s="150"/>
      <c r="M12" s="150"/>
      <c r="N12" s="150"/>
      <c r="O12" s="150"/>
      <c r="P12" s="209"/>
      <c r="Q12" s="151"/>
      <c r="R12" s="149" t="str">
        <f ca="1">IF(ISERROR($V12),"",OFFSET('Smelter Look-up'!$C$4,$V12-4,0)&amp;"")</f>
        <v>Harima Refinery, Sumitomo Metal Mining</v>
      </c>
      <c r="S12" s="155" t="str">
        <f t="shared" ca="1" si="0"/>
        <v>JP</v>
      </c>
      <c r="T12" s="155" t="str">
        <f ca="1">IF(B12="","",IF(ISERROR(MATCH($J12,SorP!$B$1:$B$6226,0)),"",INDIRECT("'SorP'!$A$"&amp;MATCH($S12&amp;$J12,SorP!C:C,0))))</f>
        <v>JP-28</v>
      </c>
      <c r="U12" s="168"/>
      <c r="V12" s="169">
        <f>IF(C12="",NA(),MATCH($B12&amp;$C12,'Smelter Look-up'!$J:$J,0))</f>
        <v>46</v>
      </c>
      <c r="X12" s="170">
        <f t="shared" si="1"/>
        <v>0</v>
      </c>
      <c r="AB12" s="314" t="str">
        <f t="shared" si="2"/>
        <v>Cobalt</v>
      </c>
    </row>
    <row r="13" spans="1:34" s="170" customFormat="1" ht="89.25">
      <c r="A13" s="198" t="s">
        <v>112</v>
      </c>
      <c r="B13" s="304" t="s">
        <v>40</v>
      </c>
      <c r="C13" s="152" t="s">
        <v>111</v>
      </c>
      <c r="D13" s="149"/>
      <c r="E13" s="149" t="s">
        <v>65</v>
      </c>
      <c r="F13" s="149" t="s">
        <v>112</v>
      </c>
      <c r="G13" s="149" t="s">
        <v>12</v>
      </c>
      <c r="H13" s="206">
        <v>0</v>
      </c>
      <c r="I13" s="207" t="s">
        <v>113</v>
      </c>
      <c r="J13" s="207" t="s">
        <v>114</v>
      </c>
      <c r="K13" s="150"/>
      <c r="L13" s="150"/>
      <c r="M13" s="150"/>
      <c r="N13" s="150"/>
      <c r="O13" s="150"/>
      <c r="P13" s="209"/>
      <c r="Q13" s="151"/>
      <c r="R13" s="149" t="str">
        <f ca="1">IF(ISERROR($V13),"",OFFSET('Smelter Look-up'!$C$4,$V13-4,0)&amp;"")</f>
        <v>Gem (Jiangsu) Cobalt Industry Co., Ltd.</v>
      </c>
      <c r="S13" s="155" t="str">
        <f t="shared" ref="S13:S62" ca="1" si="3">IF(B13="","",IF(ISERROR(MATCH($E13,CL,0)),"Unknown",INDIRECT("'C'!$A$"&amp;MATCH($E13,CL,0)+1)))</f>
        <v>CN</v>
      </c>
      <c r="T13" s="155" t="str">
        <f ca="1">IF(B13="","",IF(ISERROR(MATCH($J13,SorP!$B$1:$B$6226,0)),"",INDIRECT("'SorP'!$A$"&amp;MATCH($S13&amp;$J13,SorP!C:C,0))))</f>
        <v>CN-JS</v>
      </c>
      <c r="U13" s="168"/>
      <c r="V13" s="169">
        <f>IF(C13="",NA(),MATCH($B13&amp;$C13,'Smelter Look-up'!$J:$J,0))</f>
        <v>36</v>
      </c>
      <c r="X13" s="170">
        <f t="shared" ref="X13:X61" si="4">IF(AND(C13="Smelter not listed",OR(LEN(D13)=0,LEN(E13)=0)),1,0)</f>
        <v>0</v>
      </c>
      <c r="AB13" s="314" t="str">
        <f t="shared" ref="AB13:AB68" si="5">IF(C13="","",B13)</f>
        <v>Cobalt</v>
      </c>
    </row>
    <row r="14" spans="1:34" s="170" customFormat="1" ht="102">
      <c r="A14" s="199" t="s">
        <v>108</v>
      </c>
      <c r="B14" s="304" t="s">
        <v>40</v>
      </c>
      <c r="C14" s="152" t="s">
        <v>107</v>
      </c>
      <c r="D14" s="149"/>
      <c r="E14" s="149" t="s">
        <v>65</v>
      </c>
      <c r="F14" s="149" t="s">
        <v>108</v>
      </c>
      <c r="G14" s="149" t="s">
        <v>12</v>
      </c>
      <c r="H14" s="206">
        <v>0</v>
      </c>
      <c r="I14" s="207" t="s">
        <v>105</v>
      </c>
      <c r="J14" s="207" t="s">
        <v>106</v>
      </c>
      <c r="K14" s="150"/>
      <c r="L14" s="150"/>
      <c r="M14" s="150"/>
      <c r="N14" s="150"/>
      <c r="O14" s="150"/>
      <c r="P14" s="209"/>
      <c r="Q14" s="151"/>
      <c r="R14" s="149" t="str">
        <f ca="1">IF(ISERROR($V14),"",OFFSET('Smelter Look-up'!$C$4,$V14-4,0)&amp;"")</f>
        <v>Ganzhou Highpower Technology Co., Ltd.</v>
      </c>
      <c r="S14" s="155" t="str">
        <f t="shared" ca="1" si="3"/>
        <v>CN</v>
      </c>
      <c r="T14" s="155" t="str">
        <f ca="1">IF(B14="","",IF(ISERROR(MATCH($J14,SorP!$B$1:$B$6226,0)),"",INDIRECT("'SorP'!$A$"&amp;MATCH($S14&amp;$J14,SorP!C:C,0))))</f>
        <v>CN-JX</v>
      </c>
      <c r="U14" s="168"/>
      <c r="V14" s="169">
        <f>IF(C14="",NA(),MATCH($B14&amp;$C14,'Smelter Look-up'!$J:$J,0))</f>
        <v>34</v>
      </c>
      <c r="X14" s="170">
        <f t="shared" si="4"/>
        <v>0</v>
      </c>
      <c r="AB14" s="314" t="str">
        <f t="shared" si="5"/>
        <v>Cobalt</v>
      </c>
    </row>
    <row r="15" spans="1:34" s="170" customFormat="1" ht="153">
      <c r="A15" s="199" t="s">
        <v>128</v>
      </c>
      <c r="B15" s="304" t="s">
        <v>40</v>
      </c>
      <c r="C15" s="152" t="s">
        <v>127</v>
      </c>
      <c r="D15" s="149"/>
      <c r="E15" s="149" t="s">
        <v>65</v>
      </c>
      <c r="F15" s="149" t="s">
        <v>128</v>
      </c>
      <c r="G15" s="149" t="s">
        <v>12</v>
      </c>
      <c r="H15" s="206">
        <v>0</v>
      </c>
      <c r="I15" s="207" t="s">
        <v>129</v>
      </c>
      <c r="J15" s="207" t="s">
        <v>130</v>
      </c>
      <c r="K15" s="150"/>
      <c r="L15" s="150"/>
      <c r="M15" s="150"/>
      <c r="N15" s="150"/>
      <c r="O15" s="150"/>
      <c r="P15" s="209"/>
      <c r="Q15" s="151"/>
      <c r="R15" s="149" t="str">
        <f ca="1">IF(ISERROR($V15),"",OFFSET('Smelter Look-up'!$C$4,$V15-4,0)&amp;"")</f>
        <v>Guizhou CNGR Resource Recycling Industry Development Co., Ltd.</v>
      </c>
      <c r="S15" s="155" t="str">
        <f t="shared" ca="1" si="3"/>
        <v>CN</v>
      </c>
      <c r="T15" s="155" t="str">
        <f ca="1">IF(B15="","",IF(ISERROR(MATCH($J15,SorP!$B$1:$B$6226,0)),"",INDIRECT("'SorP'!$A$"&amp;MATCH($S15&amp;$J15,SorP!C:C,0))))</f>
        <v>CN-GZ</v>
      </c>
      <c r="U15" s="168"/>
      <c r="V15" s="169">
        <f>IF(C15="",NA(),MATCH($B15&amp;$C15,'Smelter Look-up'!$J:$J,0))</f>
        <v>43</v>
      </c>
      <c r="X15" s="170">
        <f t="shared" si="4"/>
        <v>0</v>
      </c>
      <c r="AB15" s="314" t="str">
        <f t="shared" si="5"/>
        <v>Cobalt</v>
      </c>
    </row>
    <row r="16" spans="1:34" s="170" customFormat="1" ht="89.25">
      <c r="A16" s="198" t="s">
        <v>124</v>
      </c>
      <c r="B16" s="304" t="s">
        <v>40</v>
      </c>
      <c r="C16" s="152" t="s">
        <v>123</v>
      </c>
      <c r="D16" s="149"/>
      <c r="E16" s="149" t="s">
        <v>65</v>
      </c>
      <c r="F16" s="149" t="s">
        <v>124</v>
      </c>
      <c r="G16" s="149" t="s">
        <v>12</v>
      </c>
      <c r="H16" s="206">
        <v>0</v>
      </c>
      <c r="I16" s="207" t="s">
        <v>125</v>
      </c>
      <c r="J16" s="207" t="s">
        <v>126</v>
      </c>
      <c r="K16" s="150"/>
      <c r="L16" s="150"/>
      <c r="M16" s="150"/>
      <c r="N16" s="150"/>
      <c r="O16" s="150"/>
      <c r="P16" s="209"/>
      <c r="Q16" s="151"/>
      <c r="R16" s="149" t="str">
        <f ca="1">IF(ISERROR($V16),"",OFFSET('Smelter Look-up'!$C$4,$V16-4,0)&amp;"")</f>
        <v>Guangxi Yinyi Advanced Material Co., Ltd.</v>
      </c>
      <c r="S16" s="155" t="str">
        <f t="shared" ca="1" si="3"/>
        <v>CN</v>
      </c>
      <c r="T16" s="155" t="str">
        <f ca="1">IF(B16="","",IF(ISERROR(MATCH($J16,SorP!$B$1:$B$6226,0)),"",INDIRECT("'SorP'!$A$"&amp;MATCH($S16&amp;$J16,SorP!C:C,0))))</f>
        <v>CN-GX</v>
      </c>
      <c r="U16" s="168"/>
      <c r="V16" s="169">
        <f>IF(C16="",NA(),MATCH($B16&amp;$C16,'Smelter Look-up'!$J:$J,0))</f>
        <v>42</v>
      </c>
      <c r="X16" s="170">
        <f t="shared" si="4"/>
        <v>0</v>
      </c>
      <c r="AB16" s="314" t="str">
        <f t="shared" si="5"/>
        <v>Cobalt</v>
      </c>
    </row>
    <row r="17" spans="1:28" s="170" customFormat="1" ht="89.25">
      <c r="A17" s="198" t="s">
        <v>12046</v>
      </c>
      <c r="B17" s="304" t="s">
        <v>40</v>
      </c>
      <c r="C17" s="152" t="s">
        <v>12047</v>
      </c>
      <c r="D17" s="149"/>
      <c r="E17" s="149" t="s">
        <v>65</v>
      </c>
      <c r="F17" s="149" t="s">
        <v>12046</v>
      </c>
      <c r="G17" s="149" t="s">
        <v>12</v>
      </c>
      <c r="H17" s="206">
        <v>0</v>
      </c>
      <c r="I17" s="207" t="s">
        <v>12048</v>
      </c>
      <c r="J17" s="207" t="s">
        <v>298</v>
      </c>
      <c r="K17" s="150"/>
      <c r="L17" s="150"/>
      <c r="M17" s="150"/>
      <c r="N17" s="150"/>
      <c r="O17" s="150"/>
      <c r="P17" s="209"/>
      <c r="Q17" s="151"/>
      <c r="R17" s="149" t="str">
        <f ca="1">IF(ISERROR($V17),"",OFFSET('Smelter Look-up'!$C$4,$V17-4,0)&amp;"")</f>
        <v>Fujian Evergreen New Energy Technology Co.</v>
      </c>
      <c r="S17" s="155" t="str">
        <f t="shared" ca="1" si="3"/>
        <v>CN</v>
      </c>
      <c r="T17" s="155" t="str">
        <f ca="1">IF(B17="","",IF(ISERROR(MATCH($J17,SorP!$B$1:$B$6226,0)),"",INDIRECT("'SorP'!$A$"&amp;MATCH($S17&amp;$J17,SorP!C:C,0))))</f>
        <v>CN-FJ</v>
      </c>
      <c r="U17" s="168"/>
      <c r="V17" s="169">
        <f>IF(C17="",NA(),MATCH($B17&amp;$C17,'Smelter Look-up'!$J:$J,0))</f>
        <v>30</v>
      </c>
      <c r="X17" s="170">
        <f t="shared" si="4"/>
        <v>0</v>
      </c>
      <c r="AB17" s="314" t="str">
        <f t="shared" si="5"/>
        <v>Cobalt</v>
      </c>
    </row>
    <row r="18" spans="1:28" s="170" customFormat="1" ht="63.75">
      <c r="A18" s="198" t="s">
        <v>220</v>
      </c>
      <c r="B18" s="304" t="s">
        <v>40</v>
      </c>
      <c r="C18" s="152" t="s">
        <v>218</v>
      </c>
      <c r="D18" s="149"/>
      <c r="E18" s="149" t="s">
        <v>219</v>
      </c>
      <c r="F18" s="149" t="s">
        <v>220</v>
      </c>
      <c r="G18" s="149" t="s">
        <v>12</v>
      </c>
      <c r="H18" s="206">
        <v>0</v>
      </c>
      <c r="I18" s="207" t="s">
        <v>221</v>
      </c>
      <c r="J18" s="207" t="s">
        <v>222</v>
      </c>
      <c r="K18" s="150"/>
      <c r="L18" s="150"/>
      <c r="M18" s="150"/>
      <c r="N18" s="150"/>
      <c r="O18" s="150"/>
      <c r="P18" s="209"/>
      <c r="Q18" s="151"/>
      <c r="R18" s="149" t="str">
        <f ca="1">IF(ISERROR($V18),"",OFFSET('Smelter Look-up'!$C$4,$V18-4,0)&amp;"")</f>
        <v>Murrin Murrin Nickel Cobalt Plant</v>
      </c>
      <c r="S18" s="155" t="str">
        <f t="shared" ca="1" si="3"/>
        <v>AU</v>
      </c>
      <c r="T18" s="155" t="str">
        <f ca="1">IF(B18="","",IF(ISERROR(MATCH($J18,SorP!$B$1:$B$6226,0)),"",INDIRECT("'SorP'!$A$"&amp;MATCH($S18&amp;$J18,SorP!C:C,0))))</f>
        <v>AU-WA</v>
      </c>
      <c r="U18" s="168"/>
      <c r="V18" s="169">
        <f>IF(C18="",NA(),MATCH($B18&amp;$C18,'Smelter Look-up'!$J:$J,0))</f>
        <v>109</v>
      </c>
      <c r="X18" s="170">
        <f t="shared" si="4"/>
        <v>0</v>
      </c>
      <c r="AB18" s="314" t="str">
        <f t="shared" si="5"/>
        <v>Cobalt</v>
      </c>
    </row>
    <row r="19" spans="1:28" s="170" customFormat="1" ht="63.75">
      <c r="A19" s="198" t="s">
        <v>250</v>
      </c>
      <c r="B19" s="304" t="s">
        <v>40</v>
      </c>
      <c r="C19" s="152" t="s">
        <v>249</v>
      </c>
      <c r="D19" s="149"/>
      <c r="E19" s="149" t="s">
        <v>95</v>
      </c>
      <c r="F19" s="149" t="s">
        <v>250</v>
      </c>
      <c r="G19" s="149" t="s">
        <v>12</v>
      </c>
      <c r="H19" s="206">
        <v>0</v>
      </c>
      <c r="I19" s="207" t="s">
        <v>251</v>
      </c>
      <c r="J19" s="207" t="s">
        <v>98</v>
      </c>
      <c r="K19" s="150"/>
      <c r="L19" s="150"/>
      <c r="M19" s="150"/>
      <c r="N19" s="150"/>
      <c r="O19" s="150"/>
      <c r="P19" s="209"/>
      <c r="Q19" s="151"/>
      <c r="R19" s="149" t="str">
        <f ca="1">IF(ISERROR($V19),"",OFFSET('Smelter Look-up'!$C$4,$V19-4,0)&amp;"")</f>
        <v>Port Colborne Refinery</v>
      </c>
      <c r="S19" s="155" t="str">
        <f t="shared" ca="1" si="3"/>
        <v>CA</v>
      </c>
      <c r="T19" s="155" t="str">
        <f ca="1">IF(B19="","",IF(ISERROR(MATCH($J19,SorP!$B$1:$B$6226,0)),"",INDIRECT("'SorP'!$A$"&amp;MATCH($S19&amp;$J19,SorP!C:C,0))))</f>
        <v>CA-ON</v>
      </c>
      <c r="U19" s="168"/>
      <c r="V19" s="169">
        <f>IF(C19="",NA(),MATCH($B19&amp;$C19,'Smelter Look-up'!$J:$J,0))</f>
        <v>125</v>
      </c>
      <c r="X19" s="170">
        <f t="shared" si="4"/>
        <v>0</v>
      </c>
      <c r="AB19" s="314" t="str">
        <f t="shared" si="5"/>
        <v>Cobalt</v>
      </c>
    </row>
    <row r="20" spans="1:28" s="170" customFormat="1" ht="51">
      <c r="A20" s="199" t="s">
        <v>102</v>
      </c>
      <c r="B20" s="304" t="s">
        <v>40</v>
      </c>
      <c r="C20" s="152" t="s">
        <v>100</v>
      </c>
      <c r="D20" s="149"/>
      <c r="E20" s="149" t="s">
        <v>101</v>
      </c>
      <c r="F20" s="149" t="s">
        <v>102</v>
      </c>
      <c r="G20" s="149" t="s">
        <v>12</v>
      </c>
      <c r="H20" s="206">
        <v>0</v>
      </c>
      <c r="I20" s="207" t="s">
        <v>103</v>
      </c>
      <c r="J20" s="207" t="s">
        <v>104</v>
      </c>
      <c r="K20" s="150"/>
      <c r="L20" s="150"/>
      <c r="M20" s="150"/>
      <c r="N20" s="150"/>
      <c r="O20" s="150"/>
      <c r="P20" s="209"/>
      <c r="Q20" s="151"/>
      <c r="R20" s="149" t="str">
        <f ca="1">IF(ISERROR($V20),"",OFFSET('Smelter Look-up'!$C$4,$V20-4,0)&amp;"")</f>
        <v>Umicore Finland Oy</v>
      </c>
      <c r="S20" s="155" t="str">
        <f t="shared" ca="1" si="3"/>
        <v>FI</v>
      </c>
      <c r="T20" s="155" t="str">
        <f ca="1">IF(B20="","",IF(ISERROR(MATCH($J20,SorP!$B$1:$B$6226,0)),"",INDIRECT("'SorP'!$A$"&amp;MATCH($S20&amp;$J20,SorP!C:C,0))))</f>
        <v>FI-07</v>
      </c>
      <c r="U20" s="168"/>
      <c r="V20" s="169">
        <f>IF(C20="",NA(),MATCH($B20&amp;$C20,'Smelter Look-up'!$J:$J,0))</f>
        <v>152</v>
      </c>
      <c r="X20" s="170">
        <f t="shared" si="4"/>
        <v>0</v>
      </c>
      <c r="AB20" s="314" t="str">
        <f t="shared" si="5"/>
        <v>Cobalt</v>
      </c>
    </row>
    <row r="21" spans="1:28" s="170" customFormat="1" ht="25.5">
      <c r="A21" s="198" t="s">
        <v>61</v>
      </c>
      <c r="B21" s="304" t="s">
        <v>40</v>
      </c>
      <c r="C21" s="152" t="s">
        <v>59</v>
      </c>
      <c r="D21" s="149"/>
      <c r="E21" s="149" t="s">
        <v>60</v>
      </c>
      <c r="F21" s="149" t="s">
        <v>61</v>
      </c>
      <c r="G21" s="149" t="s">
        <v>12</v>
      </c>
      <c r="H21" s="206">
        <v>0</v>
      </c>
      <c r="I21" s="207" t="s">
        <v>62</v>
      </c>
      <c r="J21" s="207" t="s">
        <v>63</v>
      </c>
      <c r="K21" s="150"/>
      <c r="L21" s="150"/>
      <c r="M21" s="150"/>
      <c r="N21" s="150"/>
      <c r="O21" s="150"/>
      <c r="P21" s="209"/>
      <c r="Q21" s="151"/>
      <c r="R21" s="149" t="str">
        <f ca="1">IF(ISERROR($V21),"",OFFSET('Smelter Look-up'!$C$4,$V21-4,0)&amp;"")</f>
        <v>Chemaf Etoile</v>
      </c>
      <c r="S21" s="155" t="str">
        <f t="shared" ca="1" si="3"/>
        <v>CD</v>
      </c>
      <c r="T21" s="155" t="str">
        <f ca="1">IF(B21="","",IF(ISERROR(MATCH($J21,SorP!$B$1:$B$6226,0)),"",INDIRECT("'SorP'!$A$"&amp;MATCH($S21&amp;$J21,SorP!C:C,0))))</f>
        <v>CD-HK</v>
      </c>
      <c r="U21" s="168"/>
      <c r="V21" s="169">
        <f>IF(C21="",NA(),MATCH($B21&amp;$C21,'Smelter Look-up'!$J:$J,0))</f>
        <v>7</v>
      </c>
      <c r="X21" s="170">
        <f t="shared" si="4"/>
        <v>0</v>
      </c>
      <c r="AB21" s="314" t="str">
        <f t="shared" si="5"/>
        <v>Cobalt</v>
      </c>
    </row>
    <row r="22" spans="1:28" s="170" customFormat="1" ht="38.25">
      <c r="A22" s="198" t="s">
        <v>157</v>
      </c>
      <c r="B22" s="304" t="s">
        <v>40</v>
      </c>
      <c r="C22" s="152" t="s">
        <v>155</v>
      </c>
      <c r="D22" s="149"/>
      <c r="E22" s="149" t="s">
        <v>156</v>
      </c>
      <c r="F22" s="149" t="s">
        <v>157</v>
      </c>
      <c r="G22" s="149" t="s">
        <v>12</v>
      </c>
      <c r="H22" s="206">
        <v>0</v>
      </c>
      <c r="I22" s="207" t="s">
        <v>158</v>
      </c>
      <c r="J22" s="207" t="s">
        <v>159</v>
      </c>
      <c r="K22" s="150"/>
      <c r="L22" s="150"/>
      <c r="M22" s="150"/>
      <c r="N22" s="150"/>
      <c r="O22" s="150"/>
      <c r="P22" s="209"/>
      <c r="Q22" s="151"/>
      <c r="R22" s="149" t="str">
        <f ca="1">IF(ISERROR($V22),"",OFFSET('Smelter Look-up'!$C$4,$V22-4,0)&amp;"")</f>
        <v>ICoNiChem</v>
      </c>
      <c r="S22" s="155" t="str">
        <f t="shared" ca="1" si="3"/>
        <v>GB</v>
      </c>
      <c r="T22" s="155" t="str">
        <f ca="1">IF(B22="","",IF(ISERROR(MATCH($J22,SorP!$B$1:$B$6226,0)),"",INDIRECT("'SorP'!$A$"&amp;MATCH($S22&amp;$J22,SorP!C:C,0))))</f>
        <v>GB-CHW</v>
      </c>
      <c r="U22" s="168"/>
      <c r="V22" s="169">
        <f>IF(C22="",NA(),MATCH($B22&amp;$C22,'Smelter Look-up'!$J:$J,0))</f>
        <v>57</v>
      </c>
      <c r="X22" s="170">
        <f t="shared" si="4"/>
        <v>0</v>
      </c>
      <c r="AB22" s="314" t="str">
        <f t="shared" si="5"/>
        <v>Cobalt</v>
      </c>
    </row>
    <row r="23" spans="1:28" s="170" customFormat="1" ht="153">
      <c r="A23" s="198" t="s">
        <v>183</v>
      </c>
      <c r="B23" s="304" t="s">
        <v>40</v>
      </c>
      <c r="C23" s="152" t="s">
        <v>12202</v>
      </c>
      <c r="D23" s="149"/>
      <c r="E23" s="149" t="s">
        <v>60</v>
      </c>
      <c r="F23" s="149" t="s">
        <v>183</v>
      </c>
      <c r="G23" s="149" t="s">
        <v>12</v>
      </c>
      <c r="H23" s="206">
        <v>0</v>
      </c>
      <c r="I23" s="207" t="s">
        <v>62</v>
      </c>
      <c r="J23" s="207" t="s">
        <v>63</v>
      </c>
      <c r="K23" s="150"/>
      <c r="L23" s="150"/>
      <c r="M23" s="150"/>
      <c r="N23" s="150"/>
      <c r="O23" s="150"/>
      <c r="P23" s="209"/>
      <c r="Q23" s="151"/>
      <c r="R23" s="149" t="str">
        <f ca="1">IF(ISERROR($V23),"",OFFSET('Smelter Look-up'!$C$4,$V23-4,0)&amp;"")</f>
        <v>La Compagnie de Traitement des Rejets de Kingamyambo S.A. (Metalkol S.A.)</v>
      </c>
      <c r="S23" s="155" t="str">
        <f t="shared" ca="1" si="3"/>
        <v>CD</v>
      </c>
      <c r="T23" s="155" t="str">
        <f ca="1">IF(B23="","",IF(ISERROR(MATCH($J23,SorP!$B$1:$B$6226,0)),"",INDIRECT("'SorP'!$A$"&amp;MATCH($S23&amp;$J23,SorP!C:C,0))))</f>
        <v>CD-HK</v>
      </c>
      <c r="U23" s="168"/>
      <c r="V23" s="169">
        <f>IF(C23="",NA(),MATCH($B23&amp;$C23,'Smelter Look-up'!$J:$J,0))</f>
        <v>84</v>
      </c>
      <c r="X23" s="170">
        <f t="shared" si="4"/>
        <v>0</v>
      </c>
      <c r="AB23" s="314" t="str">
        <f t="shared" si="5"/>
        <v>Cobalt</v>
      </c>
    </row>
    <row r="24" spans="1:28" s="170" customFormat="1" ht="20.25">
      <c r="A24" s="155" t="s">
        <v>20052</v>
      </c>
      <c r="B24" s="304" t="s">
        <v>40</v>
      </c>
      <c r="C24" s="152" t="s">
        <v>20053</v>
      </c>
      <c r="D24" s="149"/>
      <c r="E24" s="149" t="s">
        <v>71</v>
      </c>
      <c r="F24" s="149" t="s">
        <v>20052</v>
      </c>
      <c r="G24" s="149" t="s">
        <v>12</v>
      </c>
      <c r="H24" s="206">
        <v>0</v>
      </c>
      <c r="I24" s="207" t="s">
        <v>20054</v>
      </c>
      <c r="J24" s="207" t="s">
        <v>224</v>
      </c>
      <c r="K24" s="150"/>
      <c r="L24" s="150"/>
      <c r="M24" s="150"/>
      <c r="N24" s="150"/>
      <c r="O24" s="150"/>
      <c r="P24" s="209"/>
      <c r="Q24" s="151"/>
      <c r="R24" s="149" t="str">
        <f ca="1">IF(ISERROR($V24),"",OFFSET('Smelter Look-up'!$C$4,$V24-4,0)&amp;"")</f>
        <v/>
      </c>
      <c r="S24" s="155" t="str">
        <f t="shared" ca="1" si="3"/>
        <v>MA</v>
      </c>
      <c r="T24" s="155" t="str">
        <f ca="1">IF(B24="","",IF(ISERROR(MATCH($J24,SorP!$B$1:$B$6226,0)),"",INDIRECT("'SorP'!$A$"&amp;MATCH($S24&amp;$J24,SorP!C:C,0))))</f>
        <v>MA-08</v>
      </c>
      <c r="U24" s="168"/>
      <c r="V24" s="169" t="e">
        <f>IF(C24="",NA(),MATCH($B24&amp;$C24,'Smelter Look-up'!$J:$J,0))</f>
        <v>#N/A</v>
      </c>
      <c r="X24" s="170">
        <f t="shared" si="4"/>
        <v>0</v>
      </c>
      <c r="AB24" s="314" t="str">
        <f t="shared" si="5"/>
        <v>Cobalt</v>
      </c>
    </row>
    <row r="25" spans="1:28" s="170" customFormat="1" ht="38.25">
      <c r="A25" s="155" t="s">
        <v>358</v>
      </c>
      <c r="B25" s="304" t="s">
        <v>41</v>
      </c>
      <c r="C25" s="152" t="s">
        <v>357</v>
      </c>
      <c r="D25" s="149"/>
      <c r="E25" s="149" t="s">
        <v>133</v>
      </c>
      <c r="F25" s="149" t="s">
        <v>358</v>
      </c>
      <c r="G25" s="149" t="s">
        <v>12</v>
      </c>
      <c r="H25" s="206">
        <v>0</v>
      </c>
      <c r="I25" s="207" t="s">
        <v>359</v>
      </c>
      <c r="J25" s="207" t="s">
        <v>360</v>
      </c>
      <c r="K25" s="150"/>
      <c r="L25" s="150"/>
      <c r="M25" s="150"/>
      <c r="N25" s="150"/>
      <c r="O25" s="150"/>
      <c r="P25" s="209"/>
      <c r="Q25" s="151"/>
      <c r="R25" s="149" t="str">
        <f ca="1">IF(ISERROR($V25),"",OFFSET('Smelter Look-up'!$C$4,$V25-4,0)&amp;"")</f>
        <v>Yamaguchi Mica</v>
      </c>
      <c r="S25" s="155" t="str">
        <f t="shared" ca="1" si="3"/>
        <v>JP</v>
      </c>
      <c r="T25" s="155" t="str">
        <f ca="1">IF(B25="","",IF(ISERROR(MATCH($J25,SorP!$B$1:$B$6226,0)),"",INDIRECT("'SorP'!$A$"&amp;MATCH($S25&amp;$J25,SorP!C:C,0))))</f>
        <v>JP-23</v>
      </c>
      <c r="U25" s="168"/>
      <c r="V25" s="169">
        <f>IF(C25="",NA(),MATCH($B25&amp;$C25,'Smelter Look-up'!$J:$J,0))</f>
        <v>374</v>
      </c>
      <c r="X25" s="170">
        <f t="shared" si="4"/>
        <v>0</v>
      </c>
      <c r="AB25" s="314" t="str">
        <f t="shared" si="5"/>
        <v>Mica</v>
      </c>
    </row>
    <row r="26" spans="1:28" s="170" customFormat="1" ht="102">
      <c r="A26" s="155" t="s">
        <v>120</v>
      </c>
      <c r="B26" s="304" t="s">
        <v>40</v>
      </c>
      <c r="C26" s="152" t="s">
        <v>119</v>
      </c>
      <c r="D26" s="149"/>
      <c r="E26" s="149" t="s">
        <v>65</v>
      </c>
      <c r="F26" s="149" t="s">
        <v>120</v>
      </c>
      <c r="G26" s="149" t="s">
        <v>12</v>
      </c>
      <c r="H26" s="206">
        <v>0</v>
      </c>
      <c r="I26" s="207" t="s">
        <v>121</v>
      </c>
      <c r="J26" s="207" t="s">
        <v>122</v>
      </c>
      <c r="K26" s="150"/>
      <c r="L26" s="150"/>
      <c r="M26" s="150"/>
      <c r="N26" s="150"/>
      <c r="O26" s="150"/>
      <c r="P26" s="209"/>
      <c r="Q26" s="151"/>
      <c r="R26" s="149" t="str">
        <f ca="1">IF(ISERROR($V26),"",OFFSET('Smelter Look-up'!$C$4,$V26-4,0)&amp;"")</f>
        <v>Guangdong Jiana Energy Technology Co., Ltd.</v>
      </c>
      <c r="S26" s="155" t="str">
        <f t="shared" ca="1" si="3"/>
        <v>CN</v>
      </c>
      <c r="T26" s="155" t="str">
        <f ca="1">IF(B26="","",IF(ISERROR(MATCH($J26,SorP!$B$1:$B$6226,0)),"",INDIRECT("'SorP'!$A$"&amp;MATCH($S26&amp;$J26,SorP!C:C,0))))</f>
        <v>CN-GD</v>
      </c>
      <c r="U26" s="168"/>
      <c r="V26" s="169">
        <f>IF(C26="",NA(),MATCH($B26&amp;$C26,'Smelter Look-up'!$J:$J,0))</f>
        <v>40</v>
      </c>
      <c r="X26" s="170">
        <f t="shared" si="4"/>
        <v>0</v>
      </c>
      <c r="AB26" s="314" t="str">
        <f t="shared" si="5"/>
        <v>Cobalt</v>
      </c>
    </row>
    <row r="27" spans="1:28" s="170" customFormat="1" ht="102">
      <c r="A27" s="155" t="s">
        <v>304</v>
      </c>
      <c r="B27" s="304" t="s">
        <v>40</v>
      </c>
      <c r="C27" s="152" t="s">
        <v>12066</v>
      </c>
      <c r="D27" s="149"/>
      <c r="E27" s="149" t="s">
        <v>65</v>
      </c>
      <c r="F27" s="149" t="s">
        <v>304</v>
      </c>
      <c r="G27" s="149" t="s">
        <v>12</v>
      </c>
      <c r="H27" s="206">
        <v>0</v>
      </c>
      <c r="I27" s="207" t="s">
        <v>204</v>
      </c>
      <c r="J27" s="207" t="s">
        <v>205</v>
      </c>
      <c r="K27" s="150"/>
      <c r="L27" s="150"/>
      <c r="M27" s="150"/>
      <c r="N27" s="150"/>
      <c r="O27" s="150"/>
      <c r="P27" s="209"/>
      <c r="Q27" s="151"/>
      <c r="R27" s="149" t="str">
        <f ca="1">IF(ISERROR($V27),"",OFFSET('Smelter Look-up'!$C$4,$V27-4,0)&amp;"")</f>
        <v>Zhejiang Greatpower Cobalt Materials Co., Ltd.</v>
      </c>
      <c r="S27" s="155" t="str">
        <f t="shared" ca="1" si="3"/>
        <v>CN</v>
      </c>
      <c r="T27" s="155" t="str">
        <f ca="1">IF(B27="","",IF(ISERROR(MATCH($J27,SorP!$B$1:$B$6226,0)),"",INDIRECT("'SorP'!$A$"&amp;MATCH($S27&amp;$J27,SorP!C:C,0))))</f>
        <v>CN-ZJ</v>
      </c>
      <c r="U27" s="168"/>
      <c r="V27" s="169">
        <f>IF(C27="",NA(),MATCH($B27&amp;$C27,'Smelter Look-up'!$J:$J,0))</f>
        <v>167</v>
      </c>
      <c r="X27" s="170">
        <f t="shared" si="4"/>
        <v>0</v>
      </c>
      <c r="AB27" s="314" t="str">
        <f t="shared" si="5"/>
        <v>Cobalt</v>
      </c>
    </row>
    <row r="28" spans="1:28" s="170" customFormat="1" ht="102">
      <c r="A28" s="155" t="s">
        <v>141</v>
      </c>
      <c r="B28" s="304" t="s">
        <v>40</v>
      </c>
      <c r="C28" s="152" t="s">
        <v>140</v>
      </c>
      <c r="D28" s="149"/>
      <c r="E28" s="149" t="s">
        <v>65</v>
      </c>
      <c r="F28" s="149" t="s">
        <v>141</v>
      </c>
      <c r="G28" s="149" t="s">
        <v>12</v>
      </c>
      <c r="H28" s="206">
        <v>0</v>
      </c>
      <c r="I28" s="207" t="s">
        <v>142</v>
      </c>
      <c r="J28" s="207" t="s">
        <v>143</v>
      </c>
      <c r="K28" s="150"/>
      <c r="L28" s="150"/>
      <c r="M28" s="150"/>
      <c r="N28" s="150"/>
      <c r="O28" s="150"/>
      <c r="P28" s="209"/>
      <c r="Q28" s="151"/>
      <c r="R28" s="149" t="str">
        <f ca="1">IF(ISERROR($V28),"",OFFSET('Smelter Look-up'!$C$4,$V28-4,0)&amp;"")</f>
        <v>Hunan Brunp Recycling Technology Co., Ltd.</v>
      </c>
      <c r="S28" s="155" t="str">
        <f t="shared" ca="1" si="3"/>
        <v>CN</v>
      </c>
      <c r="T28" s="155" t="str">
        <f ca="1">IF(B28="","",IF(ISERROR(MATCH($J28,SorP!$B$1:$B$6226,0)),"",INDIRECT("'SorP'!$A$"&amp;MATCH($S28&amp;$J28,SorP!C:C,0))))</f>
        <v>CN-HN</v>
      </c>
      <c r="U28" s="168"/>
      <c r="V28" s="169">
        <f>IF(C28="",NA(),MATCH($B28&amp;$C28,'Smelter Look-up'!$J:$J,0))</f>
        <v>48</v>
      </c>
      <c r="X28" s="170">
        <f t="shared" si="4"/>
        <v>0</v>
      </c>
      <c r="AB28" s="314" t="str">
        <f t="shared" si="5"/>
        <v>Cobalt</v>
      </c>
    </row>
    <row r="29" spans="1:28" s="170" customFormat="1" ht="76.5">
      <c r="A29" s="155" t="s">
        <v>153</v>
      </c>
      <c r="B29" s="304" t="s">
        <v>40</v>
      </c>
      <c r="C29" s="152" t="s">
        <v>152</v>
      </c>
      <c r="D29" s="149"/>
      <c r="E29" s="149" t="s">
        <v>65</v>
      </c>
      <c r="F29" s="149" t="s">
        <v>153</v>
      </c>
      <c r="G29" s="149" t="s">
        <v>12</v>
      </c>
      <c r="H29" s="206">
        <v>0</v>
      </c>
      <c r="I29" s="207" t="s">
        <v>142</v>
      </c>
      <c r="J29" s="207" t="s">
        <v>143</v>
      </c>
      <c r="K29" s="150"/>
      <c r="L29" s="150"/>
      <c r="M29" s="150"/>
      <c r="N29" s="150"/>
      <c r="O29" s="150"/>
      <c r="P29" s="209"/>
      <c r="Q29" s="151"/>
      <c r="R29" s="149" t="str">
        <f ca="1">IF(ISERROR($V29),"",OFFSET('Smelter Look-up'!$C$4,$V29-4,0)&amp;"")</f>
        <v>Hunan Yacheng New Energy Co., Ltd.</v>
      </c>
      <c r="S29" s="155" t="str">
        <f t="shared" ca="1" si="3"/>
        <v>CN</v>
      </c>
      <c r="T29" s="155" t="str">
        <f ca="1">IF(B29="","",IF(ISERROR(MATCH($J29,SorP!$B$1:$B$6226,0)),"",INDIRECT("'SorP'!$A$"&amp;MATCH($S29&amp;$J29,SorP!C:C,0))))</f>
        <v>CN-HN</v>
      </c>
      <c r="U29" s="168"/>
      <c r="V29" s="169">
        <f>IF(C29="",NA(),MATCH($B29&amp;$C29,'Smelter Look-up'!$J:$J,0))</f>
        <v>55</v>
      </c>
      <c r="X29" s="170">
        <f t="shared" si="4"/>
        <v>0</v>
      </c>
      <c r="AB29" s="314" t="str">
        <f t="shared" si="5"/>
        <v>Cobalt</v>
      </c>
    </row>
    <row r="30" spans="1:28" s="170" customFormat="1" ht="153">
      <c r="A30" s="155" t="s">
        <v>185</v>
      </c>
      <c r="B30" s="304" t="s">
        <v>40</v>
      </c>
      <c r="C30" s="152" t="s">
        <v>184</v>
      </c>
      <c r="D30" s="149"/>
      <c r="E30" s="149" t="s">
        <v>65</v>
      </c>
      <c r="F30" s="149" t="s">
        <v>185</v>
      </c>
      <c r="G30" s="149" t="s">
        <v>12</v>
      </c>
      <c r="H30" s="206">
        <v>0</v>
      </c>
      <c r="I30" s="207" t="s">
        <v>186</v>
      </c>
      <c r="J30" s="207" t="s">
        <v>187</v>
      </c>
      <c r="K30" s="150"/>
      <c r="L30" s="150"/>
      <c r="M30" s="150"/>
      <c r="N30" s="150"/>
      <c r="O30" s="150"/>
      <c r="P30" s="209"/>
      <c r="Q30" s="151"/>
      <c r="R30" s="149" t="str">
        <f ca="1">IF(ISERROR($V30),"",OFFSET('Smelter Look-up'!$C$4,$V30-4,0)&amp;"")</f>
        <v>Lanzhou Jinchuan Advanced Materials Technology Co., Ltd.</v>
      </c>
      <c r="S30" s="155" t="str">
        <f t="shared" ca="1" si="3"/>
        <v>CN</v>
      </c>
      <c r="T30" s="155" t="str">
        <f ca="1">IF(B30="","",IF(ISERROR(MATCH($J30,SorP!$B$1:$B$6226,0)),"",INDIRECT("'SorP'!$A$"&amp;MATCH($S30&amp;$J30,SorP!C:C,0))))</f>
        <v>CN-GS</v>
      </c>
      <c r="U30" s="168"/>
      <c r="V30" s="169">
        <f>IF(C30="",NA(),MATCH($B30&amp;$C30,'Smelter Look-up'!$J:$J,0))</f>
        <v>88</v>
      </c>
      <c r="X30" s="170">
        <f t="shared" si="4"/>
        <v>0</v>
      </c>
      <c r="AB30" s="314" t="str">
        <f t="shared" si="5"/>
        <v>Cobalt</v>
      </c>
    </row>
    <row r="31" spans="1:28" s="170" customFormat="1" ht="51">
      <c r="A31" s="155" t="s">
        <v>178</v>
      </c>
      <c r="B31" s="304" t="s">
        <v>40</v>
      </c>
      <c r="C31" s="152" t="s">
        <v>177</v>
      </c>
      <c r="D31" s="149"/>
      <c r="E31" s="149" t="s">
        <v>60</v>
      </c>
      <c r="F31" s="149" t="s">
        <v>178</v>
      </c>
      <c r="G31" s="149" t="s">
        <v>12</v>
      </c>
      <c r="H31" s="206">
        <v>0</v>
      </c>
      <c r="I31" s="207" t="s">
        <v>179</v>
      </c>
      <c r="J31" s="207" t="s">
        <v>180</v>
      </c>
      <c r="K31" s="150"/>
      <c r="L31" s="150"/>
      <c r="M31" s="150"/>
      <c r="N31" s="150"/>
      <c r="O31" s="150"/>
      <c r="P31" s="209"/>
      <c r="Q31" s="151"/>
      <c r="R31" s="149" t="str">
        <f ca="1">IF(ISERROR($V31),"",OFFSET('Smelter Look-up'!$C$4,$V31-4,0)&amp;"")</f>
        <v>Kamoto Copper Company</v>
      </c>
      <c r="S31" s="155" t="str">
        <f t="shared" ca="1" si="3"/>
        <v>CD</v>
      </c>
      <c r="T31" s="155" t="str">
        <f ca="1">IF(B31="","",IF(ISERROR(MATCH($J31,SorP!$B$1:$B$6226,0)),"",INDIRECT("'SorP'!$A$"&amp;MATCH($S31&amp;$J31,SorP!C:C,0))))</f>
        <v>CD-LU</v>
      </c>
      <c r="U31" s="168"/>
      <c r="V31" s="169">
        <f>IF(C31="",NA(),MATCH($B31&amp;$C31,'Smelter Look-up'!$J:$J,0))</f>
        <v>76</v>
      </c>
      <c r="X31" s="170">
        <f t="shared" si="4"/>
        <v>0</v>
      </c>
      <c r="AB31" s="314" t="str">
        <f t="shared" si="5"/>
        <v>Cobalt</v>
      </c>
    </row>
    <row r="32" spans="1:28" s="170" customFormat="1" ht="63.75">
      <c r="A32" s="155" t="s">
        <v>269</v>
      </c>
      <c r="B32" s="304" t="s">
        <v>40</v>
      </c>
      <c r="C32" s="152" t="s">
        <v>268</v>
      </c>
      <c r="D32" s="149"/>
      <c r="E32" s="149" t="s">
        <v>81</v>
      </c>
      <c r="F32" s="149" t="s">
        <v>269</v>
      </c>
      <c r="G32" s="149" t="s">
        <v>12</v>
      </c>
      <c r="H32" s="206">
        <v>0</v>
      </c>
      <c r="I32" s="207" t="s">
        <v>270</v>
      </c>
      <c r="J32" s="207" t="s">
        <v>271</v>
      </c>
      <c r="K32" s="150"/>
      <c r="L32" s="150"/>
      <c r="M32" s="150"/>
      <c r="N32" s="150"/>
      <c r="O32" s="150"/>
      <c r="P32" s="209"/>
      <c r="Q32" s="151"/>
      <c r="R32" s="149" t="str">
        <f ca="1">IF(ISERROR($V32),"",OFFSET('Smelter Look-up'!$C$4,$V32-4,0)&amp;"")</f>
        <v>SungEel HiTech Co., Ltd.</v>
      </c>
      <c r="S32" s="155" t="str">
        <f t="shared" ca="1" si="3"/>
        <v>KR</v>
      </c>
      <c r="T32" s="155" t="str">
        <f ca="1">IF(B32="","",IF(ISERROR(MATCH($J32,SorP!$B$1:$B$6226,0)),"",INDIRECT("'SorP'!$A$"&amp;MATCH($S32&amp;$J32,SorP!C:C,0))))</f>
        <v>KR-45</v>
      </c>
      <c r="U32" s="168"/>
      <c r="V32" s="169">
        <f>IF(C32="",NA(),MATCH($B32&amp;$C32,'Smelter Look-up'!$J:$J,0))</f>
        <v>144</v>
      </c>
      <c r="X32" s="170">
        <f t="shared" si="4"/>
        <v>0</v>
      </c>
      <c r="AB32" s="314" t="str">
        <f t="shared" si="5"/>
        <v>Cobalt</v>
      </c>
    </row>
    <row r="33" spans="1:28" s="170" customFormat="1" ht="38.25">
      <c r="A33" s="155" t="s">
        <v>77</v>
      </c>
      <c r="B33" s="304" t="s">
        <v>40</v>
      </c>
      <c r="C33" s="152" t="s">
        <v>75</v>
      </c>
      <c r="D33" s="149"/>
      <c r="E33" s="149" t="s">
        <v>76</v>
      </c>
      <c r="F33" s="149" t="s">
        <v>77</v>
      </c>
      <c r="G33" s="149" t="s">
        <v>12</v>
      </c>
      <c r="H33" s="206">
        <v>0</v>
      </c>
      <c r="I33" s="207" t="s">
        <v>78</v>
      </c>
      <c r="J33" s="207" t="s">
        <v>79</v>
      </c>
      <c r="K33" s="150"/>
      <c r="L33" s="150"/>
      <c r="M33" s="150"/>
      <c r="N33" s="150"/>
      <c r="O33" s="150"/>
      <c r="P33" s="209"/>
      <c r="Q33" s="151"/>
      <c r="R33" s="149" t="str">
        <f ca="1">IF(ISERROR($V33),"",OFFSET('Smelter Look-up'!$C$4,$V33-4,0)&amp;"")</f>
        <v>Uranus Chemicals</v>
      </c>
      <c r="S33" s="155" t="str">
        <f t="shared" ca="1" si="3"/>
        <v>TW</v>
      </c>
      <c r="T33" s="155" t="str">
        <f ca="1">IF(B33="","",IF(ISERROR(MATCH($J33,SorP!$B$1:$B$6226,0)),"",INDIRECT("'SorP'!$A$"&amp;MATCH($S33&amp;$J33,SorP!C:C,0))))</f>
        <v>TW-MIA</v>
      </c>
      <c r="U33" s="168"/>
      <c r="V33" s="169">
        <f>IF(C33="",NA(),MATCH($B33&amp;$C33,'Smelter Look-up'!$J:$J,0))</f>
        <v>18</v>
      </c>
      <c r="X33" s="170">
        <f t="shared" si="4"/>
        <v>0</v>
      </c>
      <c r="AB33" s="314" t="str">
        <f t="shared" si="5"/>
        <v>Cobalt</v>
      </c>
    </row>
    <row r="34" spans="1:28" s="170" customFormat="1" ht="76.5">
      <c r="A34" s="155" t="s">
        <v>88</v>
      </c>
      <c r="B34" s="304" t="s">
        <v>40</v>
      </c>
      <c r="C34" s="152" t="s">
        <v>86</v>
      </c>
      <c r="D34" s="149"/>
      <c r="E34" s="149" t="s">
        <v>87</v>
      </c>
      <c r="F34" s="149" t="s">
        <v>88</v>
      </c>
      <c r="G34" s="149" t="s">
        <v>12</v>
      </c>
      <c r="H34" s="206">
        <v>0</v>
      </c>
      <c r="I34" s="207" t="s">
        <v>89</v>
      </c>
      <c r="J34" s="207" t="s">
        <v>89</v>
      </c>
      <c r="K34" s="150"/>
      <c r="L34" s="150"/>
      <c r="M34" s="150"/>
      <c r="N34" s="150"/>
      <c r="O34" s="150"/>
      <c r="P34" s="209"/>
      <c r="Q34" s="151"/>
      <c r="R34" s="149" t="str">
        <f ca="1">IF(ISERROR($V34),"",OFFSET('Smelter Look-up'!$C$4,$V34-4,0)&amp;"")</f>
        <v>Dynatec Madagascar Company</v>
      </c>
      <c r="S34" s="155" t="str">
        <f t="shared" ca="1" si="3"/>
        <v>MG</v>
      </c>
      <c r="T34" s="155" t="str">
        <f ca="1">IF(B34="","",IF(ISERROR(MATCH($J34,SorP!$B$1:$B$6226,0)),"",INDIRECT("'SorP'!$A$"&amp;MATCH($S34&amp;$J34,SorP!C:C,0))))</f>
        <v>MG-A</v>
      </c>
      <c r="U34" s="168"/>
      <c r="V34" s="169">
        <f>IF(C34="",NA(),MATCH($B34&amp;$C34,'Smelter Look-up'!$J:$J,0))</f>
        <v>21</v>
      </c>
      <c r="X34" s="170">
        <f t="shared" si="4"/>
        <v>0</v>
      </c>
      <c r="AB34" s="314" t="str">
        <f t="shared" si="5"/>
        <v>Cobalt</v>
      </c>
    </row>
    <row r="35" spans="1:28" s="170" customFormat="1" ht="25.5">
      <c r="A35" s="155" t="s">
        <v>278</v>
      </c>
      <c r="B35" s="304" t="s">
        <v>40</v>
      </c>
      <c r="C35" s="152" t="s">
        <v>276</v>
      </c>
      <c r="D35" s="149"/>
      <c r="E35" s="149" t="s">
        <v>277</v>
      </c>
      <c r="F35" s="149" t="s">
        <v>278</v>
      </c>
      <c r="G35" s="149" t="s">
        <v>12</v>
      </c>
      <c r="H35" s="206">
        <v>0</v>
      </c>
      <c r="I35" s="207" t="s">
        <v>279</v>
      </c>
      <c r="J35" s="207" t="s">
        <v>280</v>
      </c>
      <c r="K35" s="150"/>
      <c r="L35" s="150"/>
      <c r="M35" s="150"/>
      <c r="N35" s="150"/>
      <c r="O35" s="150"/>
      <c r="P35" s="209"/>
      <c r="Q35" s="151"/>
      <c r="R35" s="149" t="str">
        <f ca="1">IF(ISERROR($V35),"",OFFSET('Smelter Look-up'!$C$4,$V35-4,0)&amp;"")</f>
        <v>Umicore Olen</v>
      </c>
      <c r="S35" s="155" t="str">
        <f t="shared" ca="1" si="3"/>
        <v>BE</v>
      </c>
      <c r="T35" s="155" t="str">
        <f ca="1">IF(B35="","",IF(ISERROR(MATCH($J35,SorP!$B$1:$B$6226,0)),"",INDIRECT("'SorP'!$A$"&amp;MATCH($S35&amp;$J35,SorP!C:C,0))))</f>
        <v>BE-VAN</v>
      </c>
      <c r="U35" s="168"/>
      <c r="V35" s="169">
        <f>IF(C35="",NA(),MATCH($B35&amp;$C35,'Smelter Look-up'!$J:$J,0))</f>
        <v>153</v>
      </c>
      <c r="X35" s="170">
        <f t="shared" si="4"/>
        <v>0</v>
      </c>
      <c r="AB35" s="314" t="str">
        <f t="shared" si="5"/>
        <v>Cobalt</v>
      </c>
    </row>
    <row r="36" spans="1:28" s="170" customFormat="1" ht="114.75">
      <c r="A36" s="155" t="s">
        <v>110</v>
      </c>
      <c r="B36" s="304" t="s">
        <v>40</v>
      </c>
      <c r="C36" s="152" t="s">
        <v>109</v>
      </c>
      <c r="D36" s="149"/>
      <c r="E36" s="149" t="s">
        <v>65</v>
      </c>
      <c r="F36" s="149" t="s">
        <v>110</v>
      </c>
      <c r="G36" s="149" t="s">
        <v>12</v>
      </c>
      <c r="H36" s="206">
        <v>0</v>
      </c>
      <c r="I36" s="207" t="s">
        <v>105</v>
      </c>
      <c r="J36" s="207" t="s">
        <v>106</v>
      </c>
      <c r="K36" s="150"/>
      <c r="L36" s="150"/>
      <c r="M36" s="150"/>
      <c r="N36" s="150"/>
      <c r="O36" s="150"/>
      <c r="P36" s="209"/>
      <c r="Q36" s="151"/>
      <c r="R36" s="149" t="str">
        <f ca="1">IF(ISERROR($V36),"",OFFSET('Smelter Look-up'!$C$4,$V36-4,0)&amp;"")</f>
        <v>Ganzhou Tengyuan Cobalt New Material Co., Ltd.</v>
      </c>
      <c r="S36" s="155" t="str">
        <f t="shared" ca="1" si="3"/>
        <v>CN</v>
      </c>
      <c r="T36" s="155" t="str">
        <f ca="1">IF(B36="","",IF(ISERROR(MATCH($J36,SorP!$B$1:$B$6226,0)),"",INDIRECT("'SorP'!$A$"&amp;MATCH($S36&amp;$J36,SorP!C:C,0))))</f>
        <v>CN-JX</v>
      </c>
      <c r="U36" s="168"/>
      <c r="V36" s="169">
        <f>IF(C36="",NA(),MATCH($B36&amp;$C36,'Smelter Look-up'!$J:$J,0))</f>
        <v>35</v>
      </c>
      <c r="X36" s="170">
        <f t="shared" si="4"/>
        <v>0</v>
      </c>
      <c r="AB36" s="314" t="str">
        <f t="shared" si="5"/>
        <v>Cobalt</v>
      </c>
    </row>
    <row r="37" spans="1:28" s="170" customFormat="1" ht="63.75">
      <c r="A37" s="155" t="s">
        <v>274</v>
      </c>
      <c r="B37" s="304" t="s">
        <v>40</v>
      </c>
      <c r="C37" s="152" t="s">
        <v>12060</v>
      </c>
      <c r="D37" s="149"/>
      <c r="E37" s="149" t="s">
        <v>60</v>
      </c>
      <c r="F37" s="149" t="s">
        <v>274</v>
      </c>
      <c r="G37" s="149" t="s">
        <v>12</v>
      </c>
      <c r="H37" s="206">
        <v>0</v>
      </c>
      <c r="I37" s="207" t="s">
        <v>179</v>
      </c>
      <c r="J37" s="207" t="s">
        <v>180</v>
      </c>
      <c r="K37" s="150"/>
      <c r="L37" s="150"/>
      <c r="M37" s="150"/>
      <c r="N37" s="150"/>
      <c r="O37" s="150"/>
      <c r="P37" s="209"/>
      <c r="Q37" s="151"/>
      <c r="R37" s="149" t="str">
        <f ca="1">IF(ISERROR($V37),"",OFFSET('Smelter Look-up'!$C$4,$V37-4,0)&amp;"")</f>
        <v>Tenke Fungurume Mining SA</v>
      </c>
      <c r="S37" s="155" t="str">
        <f t="shared" ca="1" si="3"/>
        <v>CD</v>
      </c>
      <c r="T37" s="155" t="str">
        <f ca="1">IF(B37="","",IF(ISERROR(MATCH($J37,SorP!$B$1:$B$6226,0)),"",INDIRECT("'SorP'!$A$"&amp;MATCH($S37&amp;$J37,SorP!C:C,0))))</f>
        <v>CD-LU</v>
      </c>
      <c r="U37" s="168"/>
      <c r="V37" s="169">
        <f>IF(C37="",NA(),MATCH($B37&amp;$C37,'Smelter Look-up'!$J:$J,0))</f>
        <v>149</v>
      </c>
      <c r="X37" s="170">
        <f t="shared" si="4"/>
        <v>0</v>
      </c>
      <c r="AB37" s="314" t="str">
        <f t="shared" si="5"/>
        <v>Cobalt</v>
      </c>
    </row>
    <row r="38" spans="1:28" s="170" customFormat="1" ht="51">
      <c r="A38" s="155" t="s">
        <v>212</v>
      </c>
      <c r="B38" s="304" t="s">
        <v>40</v>
      </c>
      <c r="C38" s="152" t="s">
        <v>211</v>
      </c>
      <c r="D38" s="149"/>
      <c r="E38" s="149" t="s">
        <v>76</v>
      </c>
      <c r="F38" s="149" t="s">
        <v>212</v>
      </c>
      <c r="G38" s="149" t="s">
        <v>12</v>
      </c>
      <c r="H38" s="206">
        <v>0</v>
      </c>
      <c r="I38" s="207" t="s">
        <v>210</v>
      </c>
      <c r="J38" s="207" t="s">
        <v>210</v>
      </c>
      <c r="K38" s="150"/>
      <c r="L38" s="150"/>
      <c r="M38" s="150"/>
      <c r="N38" s="150"/>
      <c r="O38" s="150"/>
      <c r="P38" s="209"/>
      <c r="Q38" s="151"/>
      <c r="R38" s="149" t="str">
        <f ca="1">IF(ISERROR($V38),"",OFFSET('Smelter Look-up'!$C$4,$V38-4,0)&amp;"")</f>
        <v>Mechema Taiwan Plant 2</v>
      </c>
      <c r="S38" s="155" t="str">
        <f t="shared" ca="1" si="3"/>
        <v>TW</v>
      </c>
      <c r="T38" s="155" t="str">
        <f ca="1">IF(B38="","",IF(ISERROR(MATCH($J38,SorP!$B$1:$B$6226,0)),"",INDIRECT("'SorP'!$A$"&amp;MATCH($S38&amp;$J38,SorP!C:C,0))))</f>
        <v>TW-TAO</v>
      </c>
      <c r="U38" s="168"/>
      <c r="V38" s="169">
        <f>IF(C38="",NA(),MATCH($B38&amp;$C38,'Smelter Look-up'!$J:$J,0))</f>
        <v>100</v>
      </c>
      <c r="X38" s="170">
        <f t="shared" si="4"/>
        <v>0</v>
      </c>
      <c r="AB38" s="314" t="str">
        <f t="shared" si="5"/>
        <v>Cobalt</v>
      </c>
    </row>
    <row r="39" spans="1:28" s="170" customFormat="1" ht="76.5">
      <c r="A39" s="155" t="s">
        <v>306</v>
      </c>
      <c r="B39" s="304" t="s">
        <v>40</v>
      </c>
      <c r="C39" s="152" t="s">
        <v>305</v>
      </c>
      <c r="D39" s="149"/>
      <c r="E39" s="149" t="s">
        <v>65</v>
      </c>
      <c r="F39" s="149" t="s">
        <v>306</v>
      </c>
      <c r="G39" s="149" t="s">
        <v>12</v>
      </c>
      <c r="H39" s="206">
        <v>0</v>
      </c>
      <c r="I39" s="207" t="s">
        <v>307</v>
      </c>
      <c r="J39" s="207" t="s">
        <v>122</v>
      </c>
      <c r="K39" s="150"/>
      <c r="L39" s="150"/>
      <c r="M39" s="150"/>
      <c r="N39" s="150"/>
      <c r="O39" s="150"/>
      <c r="P39" s="209"/>
      <c r="Q39" s="151"/>
      <c r="R39" s="149" t="str">
        <f ca="1">IF(ISERROR($V39),"",OFFSET('Smelter Look-up'!$C$4,$V39-4,0)&amp;"")</f>
        <v>Zhuhai Kelixin Metal Materials Co., Ltd.</v>
      </c>
      <c r="S39" s="155" t="str">
        <f t="shared" ca="1" si="3"/>
        <v>CN</v>
      </c>
      <c r="T39" s="155" t="str">
        <f ca="1">IF(B39="","",IF(ISERROR(MATCH($J39,SorP!$B$1:$B$6226,0)),"",INDIRECT("'SorP'!$A$"&amp;MATCH($S39&amp;$J39,SorP!C:C,0))))</f>
        <v>CN-GD</v>
      </c>
      <c r="U39" s="168"/>
      <c r="V39" s="169">
        <f>IF(C39="",NA(),MATCH($B39&amp;$C39,'Smelter Look-up'!$J:$J,0))</f>
        <v>173</v>
      </c>
      <c r="X39" s="170">
        <f t="shared" si="4"/>
        <v>0</v>
      </c>
      <c r="AB39" s="314" t="str">
        <f t="shared" si="5"/>
        <v>Cobalt</v>
      </c>
    </row>
    <row r="40" spans="1:28" s="170" customFormat="1" ht="114.75">
      <c r="A40" s="155" t="s">
        <v>266</v>
      </c>
      <c r="B40" s="304" t="s">
        <v>40</v>
      </c>
      <c r="C40" s="152" t="s">
        <v>265</v>
      </c>
      <c r="D40" s="149"/>
      <c r="E40" s="149" t="s">
        <v>60</v>
      </c>
      <c r="F40" s="149" t="s">
        <v>266</v>
      </c>
      <c r="G40" s="149" t="s">
        <v>12</v>
      </c>
      <c r="H40" s="206">
        <v>0</v>
      </c>
      <c r="I40" s="207" t="s">
        <v>62</v>
      </c>
      <c r="J40" s="207" t="s">
        <v>63</v>
      </c>
      <c r="K40" s="150"/>
      <c r="L40" s="150"/>
      <c r="M40" s="150"/>
      <c r="N40" s="150"/>
      <c r="O40" s="150"/>
      <c r="P40" s="209"/>
      <c r="Q40" s="151"/>
      <c r="R40" s="149" t="str">
        <f ca="1">IF(ISERROR($V40),"",OFFSET('Smelter Look-up'!$C$4,$V40-4,0)&amp;"")</f>
        <v>Societe pour le Traitment du Terril de Lubumbashi (STL)</v>
      </c>
      <c r="S40" s="155" t="str">
        <f t="shared" ca="1" si="3"/>
        <v>CD</v>
      </c>
      <c r="T40" s="155" t="str">
        <f ca="1">IF(B40="","",IF(ISERROR(MATCH($J40,SorP!$B$1:$B$6226,0)),"",INDIRECT("'SorP'!$A$"&amp;MATCH($S40&amp;$J40,SorP!C:C,0))))</f>
        <v>CD-HK</v>
      </c>
      <c r="U40" s="168"/>
      <c r="V40" s="169">
        <f>IF(C40="",NA(),MATCH($B40&amp;$C40,'Smelter Look-up'!$J:$J,0))</f>
        <v>141</v>
      </c>
      <c r="X40" s="170">
        <f t="shared" si="4"/>
        <v>0</v>
      </c>
      <c r="AB40" s="314" t="str">
        <f t="shared" si="5"/>
        <v>Cobalt</v>
      </c>
    </row>
    <row r="41" spans="1:28" s="170" customFormat="1" ht="89.25">
      <c r="A41" s="155" t="s">
        <v>166</v>
      </c>
      <c r="B41" s="304" t="s">
        <v>40</v>
      </c>
      <c r="C41" s="152" t="s">
        <v>12263</v>
      </c>
      <c r="D41" s="149"/>
      <c r="E41" s="149" t="s">
        <v>65</v>
      </c>
      <c r="F41" s="149" t="s">
        <v>166</v>
      </c>
      <c r="G41" s="149" t="s">
        <v>12</v>
      </c>
      <c r="H41" s="206">
        <v>0</v>
      </c>
      <c r="I41" s="207" t="s">
        <v>105</v>
      </c>
      <c r="J41" s="207" t="s">
        <v>106</v>
      </c>
      <c r="K41" s="150"/>
      <c r="L41" s="150"/>
      <c r="M41" s="150"/>
      <c r="N41" s="150"/>
      <c r="O41" s="150"/>
      <c r="P41" s="209"/>
      <c r="Q41" s="151"/>
      <c r="R41" s="149" t="str">
        <f ca="1">IF(ISERROR($V41),"",OFFSET('Smelter Look-up'!$C$4,$V41-4,0)&amp;"")</f>
        <v>Jiangxi Jiangwu Cobalt Industrial Co., Ltd.</v>
      </c>
      <c r="S41" s="155" t="str">
        <f t="shared" ca="1" si="3"/>
        <v>CN</v>
      </c>
      <c r="T41" s="155" t="str">
        <f ca="1">IF(B41="","",IF(ISERROR(MATCH($J41,SorP!$B$1:$B$6226,0)),"",INDIRECT("'SorP'!$A$"&amp;MATCH($S41&amp;$J41,SorP!C:C,0))))</f>
        <v>CN-JX</v>
      </c>
      <c r="U41" s="168"/>
      <c r="V41" s="169">
        <f>IF(C41="",NA(),MATCH($B41&amp;$C41,'Smelter Look-up'!$J:$J,0))</f>
        <v>69</v>
      </c>
      <c r="X41" s="170">
        <f t="shared" si="4"/>
        <v>0</v>
      </c>
      <c r="AB41" s="314" t="str">
        <f t="shared" si="5"/>
        <v>Cobalt</v>
      </c>
    </row>
    <row r="42" spans="1:28" s="170" customFormat="1" ht="89.25">
      <c r="A42" s="155" t="s">
        <v>164</v>
      </c>
      <c r="B42" s="304" t="s">
        <v>40</v>
      </c>
      <c r="C42" s="152" t="s">
        <v>163</v>
      </c>
      <c r="D42" s="149"/>
      <c r="E42" s="149" t="s">
        <v>65</v>
      </c>
      <c r="F42" s="149" t="s">
        <v>164</v>
      </c>
      <c r="G42" s="149" t="s">
        <v>12</v>
      </c>
      <c r="H42" s="206">
        <v>0</v>
      </c>
      <c r="I42" s="207" t="s">
        <v>165</v>
      </c>
      <c r="J42" s="207" t="s">
        <v>114</v>
      </c>
      <c r="K42" s="150"/>
      <c r="L42" s="150"/>
      <c r="M42" s="150"/>
      <c r="N42" s="150"/>
      <c r="O42" s="150"/>
      <c r="P42" s="209"/>
      <c r="Q42" s="151"/>
      <c r="R42" s="149" t="str">
        <f ca="1">IF(ISERROR($V42),"",OFFSET('Smelter Look-up'!$C$4,$V42-4,0)&amp;"")</f>
        <v>Jiangsu Xiongfeng Technology Co., Ltd.</v>
      </c>
      <c r="S42" s="155" t="str">
        <f t="shared" ca="1" si="3"/>
        <v>CN</v>
      </c>
      <c r="T42" s="155" t="str">
        <f ca="1">IF(B42="","",IF(ISERROR(MATCH($J42,SorP!$B$1:$B$6226,0)),"",INDIRECT("'SorP'!$A$"&amp;MATCH($S42&amp;$J42,SorP!C:C,0))))</f>
        <v>CN-JS</v>
      </c>
      <c r="U42" s="168"/>
      <c r="V42" s="169">
        <f>IF(C42="",NA(),MATCH($B42&amp;$C42,'Smelter Look-up'!$J:$J,0))</f>
        <v>68</v>
      </c>
      <c r="X42" s="170">
        <f t="shared" si="4"/>
        <v>0</v>
      </c>
      <c r="AB42" s="314" t="str">
        <f t="shared" si="5"/>
        <v>Cobalt</v>
      </c>
    </row>
    <row r="43" spans="1:28" s="170" customFormat="1" ht="51">
      <c r="A43" s="155" t="s">
        <v>169</v>
      </c>
      <c r="B43" s="304" t="s">
        <v>40</v>
      </c>
      <c r="C43" s="152" t="s">
        <v>168</v>
      </c>
      <c r="D43" s="149"/>
      <c r="E43" s="149" t="s">
        <v>65</v>
      </c>
      <c r="F43" s="149" t="s">
        <v>169</v>
      </c>
      <c r="G43" s="149" t="s">
        <v>12</v>
      </c>
      <c r="H43" s="206">
        <v>0</v>
      </c>
      <c r="I43" s="207" t="s">
        <v>170</v>
      </c>
      <c r="J43" s="207" t="s">
        <v>171</v>
      </c>
      <c r="K43" s="150"/>
      <c r="L43" s="150"/>
      <c r="M43" s="150"/>
      <c r="N43" s="150"/>
      <c r="O43" s="150"/>
      <c r="P43" s="209"/>
      <c r="Q43" s="151"/>
      <c r="R43" s="149" t="str">
        <f ca="1">IF(ISERROR($V43),"",OFFSET('Smelter Look-up'!$C$4,$V43-4,0)&amp;"")</f>
        <v>Jingmen GEM Co., Ltd.</v>
      </c>
      <c r="S43" s="155" t="str">
        <f t="shared" ca="1" si="3"/>
        <v>CN</v>
      </c>
      <c r="T43" s="155" t="str">
        <f ca="1">IF(B43="","",IF(ISERROR(MATCH($J43,SorP!$B$1:$B$6226,0)),"",INDIRECT("'SorP'!$A$"&amp;MATCH($S43&amp;$J43,SorP!C:C,0))))</f>
        <v>CN-HB</v>
      </c>
      <c r="U43" s="168"/>
      <c r="V43" s="169">
        <f>IF(C43="",NA(),MATCH($B43&amp;$C43,'Smelter Look-up'!$J:$J,0))</f>
        <v>74</v>
      </c>
      <c r="X43" s="170">
        <f t="shared" si="4"/>
        <v>0</v>
      </c>
      <c r="AB43" s="314" t="str">
        <f t="shared" si="5"/>
        <v>Cobalt</v>
      </c>
    </row>
    <row r="44" spans="1:28" s="170" customFormat="1" ht="76.5">
      <c r="A44" s="155" t="s">
        <v>12044</v>
      </c>
      <c r="B44" s="304" t="s">
        <v>40</v>
      </c>
      <c r="C44" s="152" t="s">
        <v>12194</v>
      </c>
      <c r="D44" s="149"/>
      <c r="E44" s="149" t="s">
        <v>65</v>
      </c>
      <c r="F44" s="149" t="s">
        <v>12044</v>
      </c>
      <c r="G44" s="149" t="s">
        <v>12</v>
      </c>
      <c r="H44" s="206">
        <v>0</v>
      </c>
      <c r="I44" s="207" t="s">
        <v>12045</v>
      </c>
      <c r="J44" s="207" t="s">
        <v>68</v>
      </c>
      <c r="K44" s="150"/>
      <c r="L44" s="150"/>
      <c r="M44" s="150"/>
      <c r="N44" s="150"/>
      <c r="O44" s="150"/>
      <c r="P44" s="209"/>
      <c r="Q44" s="151"/>
      <c r="R44" s="149" t="str">
        <f ca="1">IF(ISERROR($V44),"",OFFSET('Smelter Look-up'!$C$4,$V44-4,0)&amp;"")</f>
        <v>Anhui Hanrui New Material Co., Ltd.</v>
      </c>
      <c r="S44" s="155" t="str">
        <f t="shared" ca="1" si="3"/>
        <v>CN</v>
      </c>
      <c r="T44" s="155" t="str">
        <f ca="1">IF(B44="","",IF(ISERROR(MATCH($J44,SorP!$B$1:$B$6226,0)),"",INDIRECT("'SorP'!$A$"&amp;MATCH($S44&amp;$J44,SorP!C:C,0))))</f>
        <v>CN-AH</v>
      </c>
      <c r="U44" s="168"/>
      <c r="V44" s="169">
        <f>IF(C44="",NA(),MATCH($B44&amp;$C44,'Smelter Look-up'!$J:$J,0))</f>
        <v>5</v>
      </c>
      <c r="X44" s="170">
        <f t="shared" si="4"/>
        <v>0</v>
      </c>
      <c r="AB44" s="314" t="str">
        <f t="shared" si="5"/>
        <v>Cobalt</v>
      </c>
    </row>
    <row r="45" spans="1:28" s="170" customFormat="1" ht="89.25">
      <c r="A45" s="155" t="s">
        <v>12051</v>
      </c>
      <c r="B45" s="304" t="s">
        <v>40</v>
      </c>
      <c r="C45" s="152" t="s">
        <v>12052</v>
      </c>
      <c r="D45" s="149"/>
      <c r="E45" s="149" t="s">
        <v>65</v>
      </c>
      <c r="F45" s="149" t="s">
        <v>12051</v>
      </c>
      <c r="G45" s="149" t="s">
        <v>12</v>
      </c>
      <c r="H45" s="206">
        <v>0</v>
      </c>
      <c r="I45" s="207" t="s">
        <v>12053</v>
      </c>
      <c r="J45" s="207" t="s">
        <v>106</v>
      </c>
      <c r="K45" s="150"/>
      <c r="L45" s="150"/>
      <c r="M45" s="150"/>
      <c r="N45" s="150"/>
      <c r="O45" s="150"/>
      <c r="P45" s="209"/>
      <c r="Q45" s="151"/>
      <c r="R45" s="149" t="str">
        <f ca="1">IF(ISERROR($V45),"",OFFSET('Smelter Look-up'!$C$4,$V45-4,0)&amp;"")</f>
        <v>Jiangxi Miracle Golden Tiger Cobalt Co. Ltd.</v>
      </c>
      <c r="S45" s="155" t="str">
        <f t="shared" ca="1" si="3"/>
        <v>CN</v>
      </c>
      <c r="T45" s="155" t="str">
        <f ca="1">IF(B45="","",IF(ISERROR(MATCH($J45,SorP!$B$1:$B$6226,0)),"",INDIRECT("'SorP'!$A$"&amp;MATCH($S45&amp;$J45,SorP!C:C,0))))</f>
        <v>CN-JX</v>
      </c>
      <c r="U45" s="168"/>
      <c r="V45" s="169">
        <f>IF(C45="",NA(),MATCH($B45&amp;$C45,'Smelter Look-up'!$J:$J,0))</f>
        <v>70</v>
      </c>
      <c r="X45" s="170">
        <f t="shared" si="4"/>
        <v>0</v>
      </c>
      <c r="AB45" s="314" t="str">
        <f t="shared" si="5"/>
        <v>Cobalt</v>
      </c>
    </row>
    <row r="46" spans="1:28" s="170" customFormat="1" ht="114.75">
      <c r="A46" s="155" t="s">
        <v>235</v>
      </c>
      <c r="B46" s="304" t="s">
        <v>40</v>
      </c>
      <c r="C46" s="152" t="s">
        <v>12210</v>
      </c>
      <c r="D46" s="149"/>
      <c r="E46" s="149" t="s">
        <v>65</v>
      </c>
      <c r="F46" s="149" t="s">
        <v>235</v>
      </c>
      <c r="G46" s="149" t="s">
        <v>12</v>
      </c>
      <c r="H46" s="206">
        <v>0</v>
      </c>
      <c r="I46" s="207" t="s">
        <v>204</v>
      </c>
      <c r="J46" s="207" t="s">
        <v>205</v>
      </c>
      <c r="K46" s="150"/>
      <c r="L46" s="150"/>
      <c r="M46" s="150"/>
      <c r="N46" s="150"/>
      <c r="O46" s="150"/>
      <c r="P46" s="209"/>
      <c r="Q46" s="151"/>
      <c r="R46" s="149" t="str">
        <f ca="1">IF(ISERROR($V46),"",OFFSET('Smelter Look-up'!$C$4,$V46-4,0)&amp;"")</f>
        <v>Zhejiang New Era Zhongneng Technology Co., Ltd.</v>
      </c>
      <c r="S46" s="155" t="str">
        <f t="shared" ca="1" si="3"/>
        <v>CN</v>
      </c>
      <c r="T46" s="155" t="str">
        <f ca="1">IF(B46="","",IF(ISERROR(MATCH($J46,SorP!$B$1:$B$6226,0)),"",INDIRECT("'SorP'!$A$"&amp;MATCH($S46&amp;$J46,SorP!C:C,0))))</f>
        <v>CN-ZJ</v>
      </c>
      <c r="U46" s="168"/>
      <c r="V46" s="169">
        <f>IF(C46="",NA(),MATCH($B46&amp;$C46,'Smelter Look-up'!$J:$J,0))</f>
        <v>171</v>
      </c>
      <c r="X46" s="170">
        <f t="shared" si="4"/>
        <v>0</v>
      </c>
      <c r="AB46" s="314" t="str">
        <f t="shared" si="5"/>
        <v>Cobalt</v>
      </c>
    </row>
    <row r="47" spans="1:28" s="170" customFormat="1" ht="25.5">
      <c r="A47" s="155" t="s">
        <v>20057</v>
      </c>
      <c r="B47" s="304" t="s">
        <v>40</v>
      </c>
      <c r="C47" s="152" t="s">
        <v>20058</v>
      </c>
      <c r="D47" s="149" t="s">
        <v>20058</v>
      </c>
      <c r="E47" s="149" t="s">
        <v>65</v>
      </c>
      <c r="F47" s="149" t="s">
        <v>20057</v>
      </c>
      <c r="G47" s="149" t="s">
        <v>12</v>
      </c>
      <c r="H47" s="206" t="s">
        <v>19143</v>
      </c>
      <c r="I47" s="207" t="s">
        <v>20059</v>
      </c>
      <c r="J47" s="207" t="s">
        <v>205</v>
      </c>
      <c r="K47" s="150"/>
      <c r="L47" s="150"/>
      <c r="M47" s="150"/>
      <c r="N47" s="150"/>
      <c r="O47" s="150"/>
      <c r="P47" s="209"/>
      <c r="Q47" s="151"/>
      <c r="R47" s="149" t="str">
        <f ca="1">IF(ISERROR($V47),"",OFFSET('Smelter Look-up'!$C$4,$V47-4,0)&amp;"")</f>
        <v/>
      </c>
      <c r="S47" s="155" t="str">
        <f t="shared" ca="1" si="3"/>
        <v>CN</v>
      </c>
      <c r="T47" s="155" t="str">
        <f ca="1">IF(B47="","",IF(ISERROR(MATCH($J47,SorP!$B$1:$B$6226,0)),"",INDIRECT("'SorP'!$A$"&amp;MATCH($S47&amp;$J47,SorP!C:C,0))))</f>
        <v>CN-ZJ</v>
      </c>
      <c r="U47" s="168"/>
      <c r="V47" s="169" t="e">
        <f>IF(C47="",NA(),MATCH($B47&amp;$C47,'Smelter Look-up'!$J:$J,0))</f>
        <v>#N/A</v>
      </c>
      <c r="X47" s="170">
        <f t="shared" si="4"/>
        <v>0</v>
      </c>
      <c r="AB47" s="314" t="str">
        <f t="shared" si="5"/>
        <v>Cobalt</v>
      </c>
    </row>
    <row r="48" spans="1:28" s="170" customFormat="1" ht="89.25">
      <c r="A48" s="155" t="s">
        <v>19231</v>
      </c>
      <c r="B48" s="304" t="s">
        <v>40</v>
      </c>
      <c r="C48" s="152" t="s">
        <v>19230</v>
      </c>
      <c r="D48" s="149" t="s">
        <v>19230</v>
      </c>
      <c r="E48" s="149" t="s">
        <v>65</v>
      </c>
      <c r="F48" s="149" t="s">
        <v>19231</v>
      </c>
      <c r="G48" s="149" t="s">
        <v>12</v>
      </c>
      <c r="H48" s="206" t="s">
        <v>19143</v>
      </c>
      <c r="I48" s="207" t="s">
        <v>105</v>
      </c>
      <c r="J48" s="207" t="s">
        <v>106</v>
      </c>
      <c r="K48" s="150"/>
      <c r="L48" s="150"/>
      <c r="M48" s="150"/>
      <c r="N48" s="150"/>
      <c r="O48" s="150"/>
      <c r="P48" s="209"/>
      <c r="Q48" s="151"/>
      <c r="R48" s="149" t="str">
        <f ca="1">IF(ISERROR($V48),"",OFFSET('Smelter Look-up'!$C$4,$V48-4,0)&amp;"")</f>
        <v>Gangzhou Yi Hao Umicore Industry Co.</v>
      </c>
      <c r="S48" s="155" t="str">
        <f t="shared" ca="1" si="3"/>
        <v>CN</v>
      </c>
      <c r="T48" s="155" t="str">
        <f ca="1">IF(B48="","",IF(ISERROR(MATCH($J48,SorP!$B$1:$B$6226,0)),"",INDIRECT("'SorP'!$A$"&amp;MATCH($S48&amp;$J48,SorP!C:C,0))))</f>
        <v>CN-JX</v>
      </c>
      <c r="U48" s="168"/>
      <c r="V48" s="169">
        <f>IF(C48="",NA(),MATCH($B48&amp;$C48,'Smelter Look-up'!$J:$J,0))</f>
        <v>31</v>
      </c>
      <c r="X48" s="170">
        <f t="shared" si="4"/>
        <v>0</v>
      </c>
      <c r="AB48" s="314" t="str">
        <f t="shared" si="5"/>
        <v>Cobalt</v>
      </c>
    </row>
    <row r="49" spans="1:28" s="170" customFormat="1" ht="25.5">
      <c r="A49" s="155" t="s">
        <v>20060</v>
      </c>
      <c r="B49" s="304" t="s">
        <v>40</v>
      </c>
      <c r="C49" s="152" t="s">
        <v>20061</v>
      </c>
      <c r="D49" s="149" t="s">
        <v>20061</v>
      </c>
      <c r="E49" s="149" t="s">
        <v>101</v>
      </c>
      <c r="F49" s="149" t="s">
        <v>20060</v>
      </c>
      <c r="G49" s="149" t="s">
        <v>12</v>
      </c>
      <c r="H49" s="206" t="s">
        <v>19143</v>
      </c>
      <c r="I49" s="207" t="s">
        <v>103</v>
      </c>
      <c r="J49" s="207" t="s">
        <v>20062</v>
      </c>
      <c r="K49" s="150"/>
      <c r="L49" s="150"/>
      <c r="M49" s="150"/>
      <c r="N49" s="150"/>
      <c r="O49" s="150"/>
      <c r="P49" s="209"/>
      <c r="Q49" s="151"/>
      <c r="R49" s="149" t="str">
        <f ca="1">IF(ISERROR($V49),"",OFFSET('Smelter Look-up'!$C$4,$V49-4,0)&amp;"")</f>
        <v/>
      </c>
      <c r="S49" s="155" t="str">
        <f t="shared" ca="1" si="3"/>
        <v>FI</v>
      </c>
      <c r="T49" s="155" t="str">
        <f ca="1">IF(B49="","",IF(ISERROR(MATCH($J49,SorP!$B$1:$B$6226,0)),"",INDIRECT("'SorP'!$A$"&amp;MATCH($S49&amp;$J49,SorP!C:C,0))))</f>
        <v/>
      </c>
      <c r="U49" s="168"/>
      <c r="V49" s="169" t="e">
        <f>IF(C49="",NA(),MATCH($B49&amp;$C49,'Smelter Look-up'!$J:$J,0))</f>
        <v>#N/A</v>
      </c>
      <c r="X49" s="170">
        <f t="shared" si="4"/>
        <v>0</v>
      </c>
      <c r="AB49" s="314" t="str">
        <f t="shared" si="5"/>
        <v>Cobalt</v>
      </c>
    </row>
    <row r="50" spans="1:28" s="170" customFormat="1" ht="38.25">
      <c r="A50" s="155" t="s">
        <v>262</v>
      </c>
      <c r="B50" s="304" t="s">
        <v>40</v>
      </c>
      <c r="C50" s="152" t="s">
        <v>261</v>
      </c>
      <c r="D50" s="149"/>
      <c r="E50" s="149" t="s">
        <v>60</v>
      </c>
      <c r="F50" s="149" t="s">
        <v>262</v>
      </c>
      <c r="G50" s="149" t="s">
        <v>12</v>
      </c>
      <c r="H50" s="206">
        <v>0</v>
      </c>
      <c r="I50" s="207" t="s">
        <v>263</v>
      </c>
      <c r="J50" s="207" t="s">
        <v>63</v>
      </c>
      <c r="K50" s="150"/>
      <c r="L50" s="150"/>
      <c r="M50" s="150"/>
      <c r="N50" s="150"/>
      <c r="O50" s="150"/>
      <c r="P50" s="209"/>
      <c r="Q50" s="151"/>
      <c r="R50" s="149" t="str">
        <f ca="1">IF(ISERROR($V50),"",OFFSET('Smelter Look-up'!$C$4,$V50-4,0)&amp;"")</f>
        <v>Ruashi Mining SAS</v>
      </c>
      <c r="S50" s="155" t="str">
        <f t="shared" ca="1" si="3"/>
        <v>CD</v>
      </c>
      <c r="T50" s="155" t="str">
        <f ca="1">IF(B50="","",IF(ISERROR(MATCH($J50,SorP!$B$1:$B$6226,0)),"",INDIRECT("'SorP'!$A$"&amp;MATCH($S50&amp;$J50,SorP!C:C,0))))</f>
        <v>CD-HK</v>
      </c>
      <c r="U50" s="168"/>
      <c r="V50" s="169">
        <f>IF(C50="",NA(),MATCH($B50&amp;$C50,'Smelter Look-up'!$J:$J,0))</f>
        <v>135</v>
      </c>
      <c r="X50" s="170">
        <f t="shared" si="4"/>
        <v>0</v>
      </c>
      <c r="AB50" s="314" t="str">
        <f t="shared" si="5"/>
        <v>Cobalt</v>
      </c>
    </row>
    <row r="51" spans="1:28" s="170" customFormat="1" ht="51">
      <c r="A51" s="155" t="s">
        <v>20055</v>
      </c>
      <c r="B51" s="304" t="s">
        <v>40</v>
      </c>
      <c r="C51" s="152" t="s">
        <v>20056</v>
      </c>
      <c r="D51" s="149"/>
      <c r="E51" s="149" t="s">
        <v>65</v>
      </c>
      <c r="F51" s="149" t="s">
        <v>20055</v>
      </c>
      <c r="G51" s="149" t="s">
        <v>12</v>
      </c>
      <c r="H51" s="206">
        <v>0</v>
      </c>
      <c r="I51" s="207" t="s">
        <v>242</v>
      </c>
      <c r="J51" s="207" t="s">
        <v>205</v>
      </c>
      <c r="K51" s="150"/>
      <c r="L51" s="150"/>
      <c r="M51" s="150"/>
      <c r="N51" s="150"/>
      <c r="O51" s="150"/>
      <c r="P51" s="209"/>
      <c r="Q51" s="151" t="s">
        <v>20063</v>
      </c>
      <c r="R51" s="149" t="str">
        <f ca="1">IF(ISERROR($V51),"",OFFSET('Smelter Look-up'!$C$4,$V51-4,0)&amp;"")</f>
        <v/>
      </c>
      <c r="S51" s="155" t="str">
        <f t="shared" ca="1" si="3"/>
        <v>CN</v>
      </c>
      <c r="T51" s="155" t="str">
        <f ca="1">IF(B51="","",IF(ISERROR(MATCH($J51,SorP!$B$1:$B$6226,0)),"",INDIRECT("'SorP'!$A$"&amp;MATCH($S51&amp;$J51,SorP!C:C,0))))</f>
        <v>CN-ZJ</v>
      </c>
      <c r="U51" s="168"/>
      <c r="V51" s="169" t="e">
        <f>IF(C51="",NA(),MATCH($B51&amp;$C51,'Smelter Look-up'!$J:$J,0))</f>
        <v>#N/A</v>
      </c>
      <c r="X51" s="170">
        <f t="shared" si="4"/>
        <v>0</v>
      </c>
      <c r="AB51" s="314" t="str">
        <f t="shared" si="5"/>
        <v>Cobalt</v>
      </c>
    </row>
    <row r="52" spans="1:28" s="170" customFormat="1" ht="102">
      <c r="A52" s="155" t="s">
        <v>195</v>
      </c>
      <c r="B52" s="304" t="s">
        <v>40</v>
      </c>
      <c r="C52" s="152" t="s">
        <v>194</v>
      </c>
      <c r="D52" s="149"/>
      <c r="E52" s="149" t="s">
        <v>65</v>
      </c>
      <c r="F52" s="149" t="s">
        <v>195</v>
      </c>
      <c r="G52" s="149" t="s">
        <v>12</v>
      </c>
      <c r="H52" s="206">
        <v>0</v>
      </c>
      <c r="I52" s="207" t="s">
        <v>196</v>
      </c>
      <c r="J52" s="207" t="s">
        <v>197</v>
      </c>
      <c r="K52" s="150"/>
      <c r="L52" s="150"/>
      <c r="M52" s="150"/>
      <c r="N52" s="150"/>
      <c r="O52" s="150"/>
      <c r="P52" s="209"/>
      <c r="Q52" s="151" t="s">
        <v>20063</v>
      </c>
      <c r="R52" s="149" t="str">
        <f ca="1">IF(ISERROR($V52),"",OFFSET('Smelter Look-up'!$C$4,$V52-4,0)&amp;"")</f>
        <v>Tianjin Maolian Science &amp; Technology Co., Ltd.</v>
      </c>
      <c r="S52" s="155" t="str">
        <f t="shared" ca="1" si="3"/>
        <v>CN</v>
      </c>
      <c r="T52" s="155" t="str">
        <f ca="1">IF(B52="","",IF(ISERROR(MATCH($J52,SorP!$B$1:$B$6226,0)),"",INDIRECT("'SorP'!$A$"&amp;MATCH($S52&amp;$J52,SorP!C:C,0))))</f>
        <v>CN-TJ</v>
      </c>
      <c r="U52" s="168"/>
      <c r="V52" s="169">
        <f>IF(C52="",NA(),MATCH($B52&amp;$C52,'Smelter Look-up'!$J:$J,0))</f>
        <v>151</v>
      </c>
      <c r="X52" s="170">
        <f t="shared" si="4"/>
        <v>0</v>
      </c>
      <c r="AB52" s="314" t="str">
        <f t="shared" si="5"/>
        <v>Cobalt</v>
      </c>
    </row>
    <row r="53" spans="1:28" s="170" customFormat="1" ht="76.5">
      <c r="A53" s="155" t="s">
        <v>203</v>
      </c>
      <c r="B53" s="304" t="s">
        <v>40</v>
      </c>
      <c r="C53" s="152" t="s">
        <v>202</v>
      </c>
      <c r="D53" s="149"/>
      <c r="E53" s="149" t="s">
        <v>65</v>
      </c>
      <c r="F53" s="149" t="s">
        <v>203</v>
      </c>
      <c r="G53" s="149" t="s">
        <v>12</v>
      </c>
      <c r="H53" s="206">
        <v>0</v>
      </c>
      <c r="I53" s="207" t="s">
        <v>204</v>
      </c>
      <c r="J53" s="207" t="s">
        <v>205</v>
      </c>
      <c r="K53" s="150"/>
      <c r="L53" s="150"/>
      <c r="M53" s="150"/>
      <c r="N53" s="150"/>
      <c r="O53" s="150"/>
      <c r="P53" s="209"/>
      <c r="Q53" s="151" t="s">
        <v>20063</v>
      </c>
      <c r="R53" s="149" t="str">
        <f ca="1">IF(ISERROR($V53),"",OFFSET('Smelter Look-up'!$C$4,$V53-4,0)&amp;"")</f>
        <v>Mechema Chemicals shang-yu</v>
      </c>
      <c r="S53" s="155" t="str">
        <f t="shared" ca="1" si="3"/>
        <v>CN</v>
      </c>
      <c r="T53" s="155" t="str">
        <f ca="1">IF(B53="","",IF(ISERROR(MATCH($J53,SorP!$B$1:$B$6226,0)),"",INDIRECT("'SorP'!$A$"&amp;MATCH($S53&amp;$J53,SorP!C:C,0))))</f>
        <v>CN-ZJ</v>
      </c>
      <c r="U53" s="168"/>
      <c r="V53" s="169">
        <f>IF(C53="",NA(),MATCH($B53&amp;$C53,'Smelter Look-up'!$J:$J,0))</f>
        <v>97</v>
      </c>
      <c r="X53" s="170">
        <f t="shared" si="4"/>
        <v>0</v>
      </c>
      <c r="AB53" s="314" t="str">
        <f t="shared" si="5"/>
        <v>Cobalt</v>
      </c>
    </row>
    <row r="54" spans="1:28" s="170" customFormat="1" ht="127.5">
      <c r="A54" s="155" t="s">
        <v>292</v>
      </c>
      <c r="B54" s="304" t="s">
        <v>40</v>
      </c>
      <c r="C54" s="152" t="s">
        <v>291</v>
      </c>
      <c r="D54" s="149"/>
      <c r="E54" s="149" t="s">
        <v>65</v>
      </c>
      <c r="F54" s="149" t="s">
        <v>292</v>
      </c>
      <c r="G54" s="149" t="s">
        <v>12</v>
      </c>
      <c r="H54" s="206">
        <v>0</v>
      </c>
      <c r="I54" s="207" t="s">
        <v>293</v>
      </c>
      <c r="J54" s="207" t="s">
        <v>143</v>
      </c>
      <c r="K54" s="150"/>
      <c r="L54" s="150"/>
      <c r="M54" s="150"/>
      <c r="N54" s="150"/>
      <c r="O54" s="150"/>
      <c r="P54" s="209"/>
      <c r="Q54" s="151" t="s">
        <v>20063</v>
      </c>
      <c r="R54" s="149" t="str">
        <f ca="1">IF(ISERROR($V54),"",OFFSET('Smelter Look-up'!$C$4,$V54-4,0)&amp;"")</f>
        <v>Xiangtan Huacheng Nickel Cobalt New Material Co., Ltd.</v>
      </c>
      <c r="S54" s="155" t="str">
        <f t="shared" ca="1" si="3"/>
        <v>CN</v>
      </c>
      <c r="T54" s="155" t="str">
        <f ca="1">IF(B54="","",IF(ISERROR(MATCH($J54,SorP!$B$1:$B$6226,0)),"",INDIRECT("'SorP'!$A$"&amp;MATCH($S54&amp;$J54,SorP!C:C,0))))</f>
        <v>CN-HN</v>
      </c>
      <c r="U54" s="168"/>
      <c r="V54" s="169">
        <f>IF(C54="",NA(),MATCH($B54&amp;$C54,'Smelter Look-up'!$J:$J,0))</f>
        <v>162</v>
      </c>
      <c r="X54" s="170">
        <f t="shared" si="4"/>
        <v>0</v>
      </c>
      <c r="AB54" s="314" t="str">
        <f t="shared" si="5"/>
        <v>Cobalt</v>
      </c>
    </row>
    <row r="55" spans="1:28" s="170" customFormat="1" ht="140.25">
      <c r="A55" s="155" t="s">
        <v>174</v>
      </c>
      <c r="B55" s="304" t="s">
        <v>40</v>
      </c>
      <c r="C55" s="152" t="s">
        <v>172</v>
      </c>
      <c r="D55" s="149"/>
      <c r="E55" s="149" t="s">
        <v>173</v>
      </c>
      <c r="F55" s="149" t="s">
        <v>174</v>
      </c>
      <c r="G55" s="149" t="s">
        <v>12</v>
      </c>
      <c r="H55" s="206">
        <v>0</v>
      </c>
      <c r="I55" s="207" t="s">
        <v>175</v>
      </c>
      <c r="J55" s="207" t="s">
        <v>176</v>
      </c>
      <c r="K55" s="150"/>
      <c r="L55" s="150"/>
      <c r="M55" s="150"/>
      <c r="N55" s="150"/>
      <c r="O55" s="150"/>
      <c r="P55" s="209"/>
      <c r="Q55" s="151" t="s">
        <v>20063</v>
      </c>
      <c r="R55" s="149" t="str">
        <f ca="1">IF(ISERROR($V55),"",OFFSET('Smelter Look-up'!$C$4,$V55-4,0)&amp;"")</f>
        <v>JSC Kolskaya Mining and Metallurgical Company (Kola MMC)</v>
      </c>
      <c r="S55" s="155" t="str">
        <f t="shared" ca="1" si="3"/>
        <v>RU</v>
      </c>
      <c r="T55" s="155" t="str">
        <f ca="1">IF(B55="","",IF(ISERROR(MATCH($J55,SorP!$B$1:$B$6226,0)),"",INDIRECT("'SorP'!$A$"&amp;MATCH($S55&amp;$J55,SorP!C:C,0))))</f>
        <v>RU-MUR</v>
      </c>
      <c r="U55" s="168"/>
      <c r="V55" s="169">
        <f>IF(C55="",NA(),MATCH($B55&amp;$C55,'Smelter Look-up'!$J:$J,0))</f>
        <v>75</v>
      </c>
      <c r="X55" s="170">
        <f t="shared" si="4"/>
        <v>0</v>
      </c>
      <c r="AB55" s="314" t="str">
        <f t="shared" si="5"/>
        <v>Cobalt</v>
      </c>
    </row>
    <row r="56" spans="1:28" s="170" customFormat="1" ht="51">
      <c r="A56" s="155" t="s">
        <v>20066</v>
      </c>
      <c r="B56" s="304" t="s">
        <v>40</v>
      </c>
      <c r="C56" s="152" t="s">
        <v>20067</v>
      </c>
      <c r="D56" s="149"/>
      <c r="E56" s="149" t="s">
        <v>65</v>
      </c>
      <c r="F56" s="149" t="s">
        <v>20066</v>
      </c>
      <c r="G56" s="149" t="s">
        <v>12</v>
      </c>
      <c r="H56" s="206">
        <v>0</v>
      </c>
      <c r="I56" s="207" t="s">
        <v>229</v>
      </c>
      <c r="J56" s="207" t="s">
        <v>114</v>
      </c>
      <c r="K56" s="150"/>
      <c r="L56" s="150"/>
      <c r="M56" s="150"/>
      <c r="N56" s="150"/>
      <c r="O56" s="150"/>
      <c r="P56" s="209"/>
      <c r="Q56" s="151" t="s">
        <v>20063</v>
      </c>
      <c r="R56" s="149" t="str">
        <f ca="1">IF(ISERROR($V56),"",OFFSET('Smelter Look-up'!$C$4,$V56-4,0)&amp;"")</f>
        <v/>
      </c>
      <c r="S56" s="155" t="str">
        <f t="shared" ca="1" si="3"/>
        <v>CN</v>
      </c>
      <c r="T56" s="155" t="str">
        <f ca="1">IF(B56="","",IF(ISERROR(MATCH($J56,SorP!$B$1:$B$6226,0)),"",INDIRECT("'SorP'!$A$"&amp;MATCH($S56&amp;$J56,SorP!C:C,0))))</f>
        <v>CN-JS</v>
      </c>
      <c r="U56" s="168"/>
      <c r="V56" s="169" t="e">
        <f>IF(C56="",NA(),MATCH($B56&amp;$C56,'Smelter Look-up'!$J:$J,0))</f>
        <v>#N/A</v>
      </c>
      <c r="X56" s="170">
        <f t="shared" si="4"/>
        <v>0</v>
      </c>
      <c r="AB56" s="314" t="str">
        <f t="shared" si="5"/>
        <v>Cobalt</v>
      </c>
    </row>
    <row r="57" spans="1:28" s="170" customFormat="1" ht="102">
      <c r="A57" s="155" t="s">
        <v>200</v>
      </c>
      <c r="B57" s="304" t="s">
        <v>40</v>
      </c>
      <c r="C57" s="152" t="s">
        <v>198</v>
      </c>
      <c r="D57" s="149"/>
      <c r="E57" s="149" t="s">
        <v>199</v>
      </c>
      <c r="F57" s="149" t="s">
        <v>200</v>
      </c>
      <c r="G57" s="149" t="s">
        <v>12</v>
      </c>
      <c r="H57" s="206">
        <v>0</v>
      </c>
      <c r="I57" s="207" t="s">
        <v>201</v>
      </c>
      <c r="J57" s="207" t="s">
        <v>201</v>
      </c>
      <c r="K57" s="150"/>
      <c r="L57" s="150"/>
      <c r="M57" s="150"/>
      <c r="N57" s="150"/>
      <c r="O57" s="150"/>
      <c r="P57" s="209"/>
      <c r="Q57" s="151" t="s">
        <v>20063</v>
      </c>
      <c r="R57" s="149" t="str">
        <f ca="1">IF(ISERROR($V57),"",OFFSET('Smelter Look-up'!$C$4,$V57-4,0)&amp;"")</f>
        <v>Mechema Chemicals (Thailand) Co., Ltd.</v>
      </c>
      <c r="S57" s="155" t="str">
        <f t="shared" ca="1" si="3"/>
        <v>TH</v>
      </c>
      <c r="T57" s="155" t="str">
        <f ca="1">IF(B57="","",IF(ISERROR(MATCH($J57,SorP!$B$1:$B$6226,0)),"",INDIRECT("'SorP'!$A$"&amp;MATCH($S57&amp;$J57,SorP!C:C,0))))</f>
        <v>TH-21</v>
      </c>
      <c r="U57" s="168"/>
      <c r="V57" s="169">
        <f>IF(C57="",NA(),MATCH($B57&amp;$C57,'Smelter Look-up'!$J:$J,0))</f>
        <v>96</v>
      </c>
      <c r="X57" s="170">
        <f t="shared" si="4"/>
        <v>0</v>
      </c>
      <c r="AB57" s="314" t="str">
        <f t="shared" si="5"/>
        <v>Cobalt</v>
      </c>
    </row>
    <row r="58" spans="1:28" s="170" customFormat="1" ht="63.75">
      <c r="A58" s="155" t="s">
        <v>207</v>
      </c>
      <c r="B58" s="304" t="s">
        <v>40</v>
      </c>
      <c r="C58" s="152" t="s">
        <v>206</v>
      </c>
      <c r="D58" s="149"/>
      <c r="E58" s="149" t="s">
        <v>81</v>
      </c>
      <c r="F58" s="149" t="s">
        <v>207</v>
      </c>
      <c r="G58" s="149" t="s">
        <v>12</v>
      </c>
      <c r="H58" s="206">
        <v>0</v>
      </c>
      <c r="I58" s="207" t="s">
        <v>83</v>
      </c>
      <c r="J58" s="207" t="s">
        <v>84</v>
      </c>
      <c r="K58" s="150"/>
      <c r="L58" s="150"/>
      <c r="M58" s="150"/>
      <c r="N58" s="150"/>
      <c r="O58" s="150"/>
      <c r="P58" s="209"/>
      <c r="Q58" s="151" t="s">
        <v>20063</v>
      </c>
      <c r="R58" s="149" t="str">
        <f ca="1">IF(ISERROR($V58),"",OFFSET('Smelter Look-up'!$C$4,$V58-4,0)&amp;"")</f>
        <v>Mechema Korea, Co., Ltd.</v>
      </c>
      <c r="S58" s="155" t="str">
        <f t="shared" ca="1" si="3"/>
        <v>KR</v>
      </c>
      <c r="T58" s="155" t="str">
        <f ca="1">IF(B58="","",IF(ISERROR(MATCH($J58,SorP!$B$1:$B$6226,0)),"",INDIRECT("'SorP'!$A$"&amp;MATCH($S58&amp;$J58,SorP!C:C,0))))</f>
        <v>KR-48</v>
      </c>
      <c r="U58" s="168"/>
      <c r="V58" s="169">
        <f>IF(C58="",NA(),MATCH($B58&amp;$C58,'Smelter Look-up'!$J:$J,0))</f>
        <v>98</v>
      </c>
      <c r="X58" s="170">
        <f t="shared" si="4"/>
        <v>0</v>
      </c>
      <c r="AB58" s="314" t="str">
        <f t="shared" si="5"/>
        <v>Cobalt</v>
      </c>
    </row>
    <row r="59" spans="1:28" s="170" customFormat="1" ht="63.75">
      <c r="A59" s="155" t="s">
        <v>254</v>
      </c>
      <c r="B59" s="304" t="s">
        <v>40</v>
      </c>
      <c r="C59" s="152" t="s">
        <v>252</v>
      </c>
      <c r="D59" s="149"/>
      <c r="E59" s="149" t="s">
        <v>253</v>
      </c>
      <c r="F59" s="149" t="s">
        <v>254</v>
      </c>
      <c r="G59" s="149" t="s">
        <v>12</v>
      </c>
      <c r="H59" s="206">
        <v>0</v>
      </c>
      <c r="I59" s="207" t="s">
        <v>255</v>
      </c>
      <c r="J59" s="207" t="s">
        <v>256</v>
      </c>
      <c r="K59" s="150"/>
      <c r="L59" s="150"/>
      <c r="M59" s="150"/>
      <c r="N59" s="150"/>
      <c r="O59" s="150"/>
      <c r="P59" s="209"/>
      <c r="Q59" s="151" t="s">
        <v>20063</v>
      </c>
      <c r="R59" s="149" t="str">
        <f ca="1">IF(ISERROR($V59),"",OFFSET('Smelter Look-up'!$C$4,$V59-4,0)&amp;"")</f>
        <v>PT Mechema Indonesia</v>
      </c>
      <c r="S59" s="155" t="str">
        <f t="shared" ca="1" si="3"/>
        <v>ID</v>
      </c>
      <c r="T59" s="155" t="str">
        <f ca="1">IF(B59="","",IF(ISERROR(MATCH($J59,SorP!$B$1:$B$6226,0)),"",INDIRECT("'SorP'!$A$"&amp;MATCH($S59&amp;$J59,SorP!C:C,0))))</f>
        <v>ID-JB</v>
      </c>
      <c r="U59" s="168"/>
      <c r="V59" s="169">
        <f>IF(C59="",NA(),MATCH($B59&amp;$C59,'Smelter Look-up'!$J:$J,0))</f>
        <v>130</v>
      </c>
      <c r="X59" s="170">
        <f t="shared" si="4"/>
        <v>0</v>
      </c>
      <c r="AB59" s="314" t="str">
        <f t="shared" si="5"/>
        <v>Cobalt</v>
      </c>
    </row>
    <row r="60" spans="1:28" s="170" customFormat="1" ht="63.75">
      <c r="A60" s="155" t="s">
        <v>334</v>
      </c>
      <c r="B60" s="304" t="s">
        <v>41</v>
      </c>
      <c r="C60" s="152" t="s">
        <v>333</v>
      </c>
      <c r="D60" s="149"/>
      <c r="E60" s="149" t="s">
        <v>173</v>
      </c>
      <c r="F60" s="149" t="s">
        <v>334</v>
      </c>
      <c r="G60" s="149" t="s">
        <v>12</v>
      </c>
      <c r="H60" s="206">
        <v>0</v>
      </c>
      <c r="I60" s="207" t="s">
        <v>335</v>
      </c>
      <c r="J60" s="207" t="s">
        <v>336</v>
      </c>
      <c r="K60" s="150"/>
      <c r="L60" s="150"/>
      <c r="M60" s="150"/>
      <c r="N60" s="150"/>
      <c r="O60" s="150"/>
      <c r="P60" s="209"/>
      <c r="Q60" s="151" t="s">
        <v>20063</v>
      </c>
      <c r="R60" s="149" t="str">
        <f ca="1">IF(ISERROR($V60),"",OFFSET('Smelter Look-up'!$C$4,$V60-4,0)&amp;"")</f>
        <v>JSC “Sludyanaya Fabrika”</v>
      </c>
      <c r="S60" s="155" t="str">
        <f t="shared" ca="1" si="3"/>
        <v>RU</v>
      </c>
      <c r="T60" s="155" t="str">
        <f ca="1">IF(B60="","",IF(ISERROR(MATCH($J60,SorP!$B$1:$B$6226,0)),"",INDIRECT("'SorP'!$A$"&amp;MATCH($S60&amp;$J60,SorP!C:C,0))))</f>
        <v>RU-SPE</v>
      </c>
      <c r="U60" s="168"/>
      <c r="V60" s="169">
        <f>IF(C60="",NA(),MATCH($B60&amp;$C60,'Smelter Look-up'!$J:$J,0))</f>
        <v>355</v>
      </c>
      <c r="X60" s="170">
        <f t="shared" si="4"/>
        <v>0</v>
      </c>
      <c r="AB60" s="314" t="str">
        <f t="shared" si="5"/>
        <v>Mica</v>
      </c>
    </row>
    <row r="61" spans="1:28" s="170" customFormat="1" ht="63.75">
      <c r="A61" s="155" t="s">
        <v>330</v>
      </c>
      <c r="B61" s="304" t="s">
        <v>41</v>
      </c>
      <c r="C61" s="152" t="s">
        <v>329</v>
      </c>
      <c r="D61" s="149"/>
      <c r="E61" s="149" t="s">
        <v>310</v>
      </c>
      <c r="F61" s="149" t="s">
        <v>330</v>
      </c>
      <c r="G61" s="149" t="s">
        <v>12</v>
      </c>
      <c r="H61" s="206">
        <v>0</v>
      </c>
      <c r="I61" s="207" t="s">
        <v>331</v>
      </c>
      <c r="J61" s="207" t="s">
        <v>332</v>
      </c>
      <c r="K61" s="150"/>
      <c r="L61" s="150"/>
      <c r="M61" s="150"/>
      <c r="N61" s="150"/>
      <c r="O61" s="150"/>
      <c r="P61" s="209"/>
      <c r="Q61" s="151" t="s">
        <v>20063</v>
      </c>
      <c r="R61" s="149" t="str">
        <f ca="1">IF(ISERROR($V61),"",OFFSET('Smelter Look-up'!$C$4,$V61-4,0)&amp;"")</f>
        <v>Imerys Mica Kings Mountain, Inc.</v>
      </c>
      <c r="S61" s="155" t="str">
        <f t="shared" ca="1" si="3"/>
        <v>US</v>
      </c>
      <c r="T61" s="155" t="str">
        <f ca="1">IF(B61="","",IF(ISERROR(MATCH($J61,SorP!$B$1:$B$6226,0)),"",INDIRECT("'SorP'!$A$"&amp;MATCH($S61&amp;$J61,SorP!C:C,0))))</f>
        <v>US-NC</v>
      </c>
      <c r="U61" s="168"/>
      <c r="V61" s="169">
        <f>IF(C61="",NA(),MATCH($B61&amp;$C61,'Smelter Look-up'!$J:$J,0))</f>
        <v>354</v>
      </c>
      <c r="X61" s="170">
        <f t="shared" si="4"/>
        <v>0</v>
      </c>
      <c r="AB61" s="314" t="str">
        <f t="shared" si="5"/>
        <v>Mica</v>
      </c>
    </row>
    <row r="62" spans="1:28" s="170" customFormat="1" ht="76.5">
      <c r="A62" s="155" t="s">
        <v>287</v>
      </c>
      <c r="B62" s="304" t="s">
        <v>40</v>
      </c>
      <c r="C62" s="152" t="s">
        <v>12273</v>
      </c>
      <c r="D62" s="149"/>
      <c r="E62" s="149" t="s">
        <v>286</v>
      </c>
      <c r="F62" s="149" t="s">
        <v>287</v>
      </c>
      <c r="G62" s="149" t="s">
        <v>12</v>
      </c>
      <c r="H62" s="206">
        <v>0</v>
      </c>
      <c r="I62" s="207" t="s">
        <v>12061</v>
      </c>
      <c r="J62" s="207" t="s">
        <v>12288</v>
      </c>
      <c r="K62" s="150"/>
      <c r="L62" s="150"/>
      <c r="M62" s="150"/>
      <c r="N62" s="150"/>
      <c r="O62" s="150"/>
      <c r="P62" s="209"/>
      <c r="Q62" s="151" t="s">
        <v>20063</v>
      </c>
      <c r="R62" s="149" t="str">
        <f ca="1">IF(ISERROR($V62),"",OFFSET('Smelter Look-up'!$C$4,$V62-4,0)&amp;"")</f>
        <v>Prony Resources New Caledonia</v>
      </c>
      <c r="S62" s="155" t="str">
        <f t="shared" ca="1" si="3"/>
        <v>NC</v>
      </c>
      <c r="T62" s="155" t="str">
        <f ca="1">IF(B62="","",IF(ISERROR(MATCH($J62,SorP!$B$1:$B$6226,0)),"",INDIRECT("'SorP'!$A$"&amp;MATCH($S62&amp;$J62,SorP!C:C,0))))</f>
        <v/>
      </c>
      <c r="U62" s="168"/>
      <c r="V62" s="169">
        <f>IF(C62="",NA(),MATCH($B62&amp;$C62,'Smelter Look-up'!$J:$J,0))</f>
        <v>126</v>
      </c>
      <c r="X62" s="170">
        <f t="shared" ref="X62:X125" si="6">IF(AND(C62="Smelter not listed",OR(LEN(D62)=0,LEN(E62)=0)),1,0)</f>
        <v>0</v>
      </c>
      <c r="AB62" s="314" t="str">
        <f t="shared" si="5"/>
        <v>Cobalt</v>
      </c>
    </row>
    <row r="63" spans="1:28" s="170" customFormat="1" ht="89.25">
      <c r="A63" s="155" t="s">
        <v>151</v>
      </c>
      <c r="B63" s="304" t="s">
        <v>40</v>
      </c>
      <c r="C63" s="152" t="s">
        <v>150</v>
      </c>
      <c r="D63" s="149"/>
      <c r="E63" s="149" t="s">
        <v>65</v>
      </c>
      <c r="F63" s="149" t="s">
        <v>151</v>
      </c>
      <c r="G63" s="149" t="s">
        <v>12</v>
      </c>
      <c r="H63" s="206">
        <v>0</v>
      </c>
      <c r="I63" s="207" t="s">
        <v>149</v>
      </c>
      <c r="J63" s="207" t="s">
        <v>143</v>
      </c>
      <c r="K63" s="150"/>
      <c r="L63" s="150"/>
      <c r="M63" s="150"/>
      <c r="N63" s="150"/>
      <c r="O63" s="150"/>
      <c r="P63" s="209"/>
      <c r="Q63" s="151" t="s">
        <v>20063</v>
      </c>
      <c r="R63" s="149" t="str">
        <f ca="1">IF(ISERROR($V63),"",OFFSET('Smelter Look-up'!$C$4,$V63-4,0)&amp;"")</f>
        <v>Hunan Shiji Yintian New Material Co., Ltd.</v>
      </c>
      <c r="S63" s="155" t="str">
        <f t="shared" ref="S63:S126" ca="1" si="7">IF(B63="","",IF(ISERROR(MATCH($E63,CL,0)),"Unknown",INDIRECT("'C'!$A$"&amp;MATCH($E63,CL,0)+1)))</f>
        <v>CN</v>
      </c>
      <c r="T63" s="155" t="str">
        <f ca="1">IF(B63="","",IF(ISERROR(MATCH($J63,SorP!$B$1:$B$6226,0)),"",INDIRECT("'SorP'!$A$"&amp;MATCH($S63&amp;$J63,SorP!C:C,0))))</f>
        <v>CN-HN</v>
      </c>
      <c r="U63" s="168"/>
      <c r="V63" s="169">
        <f>IF(C63="",NA(),MATCH($B63&amp;$C63,'Smelter Look-up'!$J:$J,0))</f>
        <v>53</v>
      </c>
      <c r="X63" s="170">
        <f t="shared" si="6"/>
        <v>0</v>
      </c>
      <c r="AB63" s="314" t="str">
        <f t="shared" si="5"/>
        <v>Cobalt</v>
      </c>
    </row>
    <row r="64" spans="1:28" s="170" customFormat="1" ht="102">
      <c r="A64" s="155" t="s">
        <v>148</v>
      </c>
      <c r="B64" s="304" t="s">
        <v>40</v>
      </c>
      <c r="C64" s="152" t="s">
        <v>147</v>
      </c>
      <c r="D64" s="149"/>
      <c r="E64" s="149" t="s">
        <v>65</v>
      </c>
      <c r="F64" s="149" t="s">
        <v>148</v>
      </c>
      <c r="G64" s="149" t="s">
        <v>12</v>
      </c>
      <c r="H64" s="206">
        <v>0</v>
      </c>
      <c r="I64" s="207" t="s">
        <v>149</v>
      </c>
      <c r="J64" s="207" t="s">
        <v>143</v>
      </c>
      <c r="K64" s="150"/>
      <c r="L64" s="150"/>
      <c r="M64" s="150"/>
      <c r="N64" s="150"/>
      <c r="O64" s="150"/>
      <c r="P64" s="209"/>
      <c r="Q64" s="151" t="s">
        <v>20063</v>
      </c>
      <c r="R64" s="149" t="str">
        <f ca="1">IF(ISERROR($V64),"",OFFSET('Smelter Look-up'!$C$4,$V64-4,0)&amp;"")</f>
        <v>Hunan Jinxin New Material Holding Co., Ltd.</v>
      </c>
      <c r="S64" s="155" t="str">
        <f t="shared" ca="1" si="7"/>
        <v>CN</v>
      </c>
      <c r="T64" s="155" t="str">
        <f ca="1">IF(B64="","",IF(ISERROR(MATCH($J64,SorP!$B$1:$B$6226,0)),"",INDIRECT("'SorP'!$A$"&amp;MATCH($S64&amp;$J64,SorP!C:C,0))))</f>
        <v>CN-HN</v>
      </c>
      <c r="U64" s="168"/>
      <c r="V64" s="169">
        <f>IF(C64="",NA(),MATCH($B64&amp;$C64,'Smelter Look-up'!$J:$J,0))</f>
        <v>51</v>
      </c>
      <c r="X64" s="170">
        <f t="shared" si="6"/>
        <v>0</v>
      </c>
      <c r="AB64" s="314" t="str">
        <f t="shared" si="5"/>
        <v>Cobalt</v>
      </c>
    </row>
    <row r="65" spans="1:28" s="170" customFormat="1" ht="76.5">
      <c r="A65" s="155" t="s">
        <v>244</v>
      </c>
      <c r="B65" s="304" t="s">
        <v>40</v>
      </c>
      <c r="C65" s="152" t="s">
        <v>243</v>
      </c>
      <c r="D65" s="149"/>
      <c r="E65" s="149" t="s">
        <v>65</v>
      </c>
      <c r="F65" s="149" t="s">
        <v>244</v>
      </c>
      <c r="G65" s="149" t="s">
        <v>12</v>
      </c>
      <c r="H65" s="206">
        <v>0</v>
      </c>
      <c r="I65" s="207" t="s">
        <v>242</v>
      </c>
      <c r="J65" s="207" t="s">
        <v>205</v>
      </c>
      <c r="K65" s="150"/>
      <c r="L65" s="150"/>
      <c r="M65" s="150"/>
      <c r="N65" s="150"/>
      <c r="O65" s="150"/>
      <c r="P65" s="209"/>
      <c r="Q65" s="151" t="s">
        <v>20063</v>
      </c>
      <c r="R65" s="149" t="str">
        <f ca="1">IF(ISERROR($V65),"",OFFSET('Smelter Look-up'!$C$4,$V65-4,0)&amp;"")</f>
        <v>Ningbo Yanmen Chemical Co., Ltd.</v>
      </c>
      <c r="S65" s="155" t="str">
        <f t="shared" ca="1" si="7"/>
        <v>CN</v>
      </c>
      <c r="T65" s="155" t="str">
        <f ca="1">IF(B65="","",IF(ISERROR(MATCH($J65,SorP!$B$1:$B$6226,0)),"",INDIRECT("'SorP'!$A$"&amp;MATCH($S65&amp;$J65,SorP!C:C,0))))</f>
        <v>CN-ZJ</v>
      </c>
      <c r="U65" s="168"/>
      <c r="V65" s="169">
        <f>IF(C65="",NA(),MATCH($B65&amp;$C65,'Smelter Look-up'!$J:$J,0))</f>
        <v>123</v>
      </c>
      <c r="X65" s="170">
        <f t="shared" si="6"/>
        <v>0</v>
      </c>
      <c r="AB65" s="314" t="str">
        <f t="shared" si="5"/>
        <v>Cobalt</v>
      </c>
    </row>
    <row r="66" spans="1:28" s="170" customFormat="1" ht="102">
      <c r="A66" s="155" t="s">
        <v>66</v>
      </c>
      <c r="B66" s="304" t="s">
        <v>40</v>
      </c>
      <c r="C66" s="152" t="s">
        <v>64</v>
      </c>
      <c r="D66" s="149"/>
      <c r="E66" s="149" t="s">
        <v>65</v>
      </c>
      <c r="F66" s="149" t="s">
        <v>66</v>
      </c>
      <c r="G66" s="149" t="s">
        <v>12</v>
      </c>
      <c r="H66" s="206">
        <v>0</v>
      </c>
      <c r="I66" s="207" t="s">
        <v>67</v>
      </c>
      <c r="J66" s="207" t="s">
        <v>68</v>
      </c>
      <c r="K66" s="150"/>
      <c r="L66" s="150"/>
      <c r="M66" s="150"/>
      <c r="N66" s="150"/>
      <c r="O66" s="150"/>
      <c r="P66" s="209"/>
      <c r="Q66" s="151" t="s">
        <v>20063</v>
      </c>
      <c r="R66" s="149" t="str">
        <f ca="1">IF(ISERROR($V66),"",OFFSET('Smelter Look-up'!$C$4,$V66-4,0)&amp;"")</f>
        <v>Chizhou CN New Materials and Technology Co., Ltd.</v>
      </c>
      <c r="S66" s="155" t="str">
        <f t="shared" ca="1" si="7"/>
        <v>CN</v>
      </c>
      <c r="T66" s="155" t="str">
        <f ca="1">IF(B66="","",IF(ISERROR(MATCH($J66,SorP!$B$1:$B$6226,0)),"",INDIRECT("'SorP'!$A$"&amp;MATCH($S66&amp;$J66,SorP!C:C,0))))</f>
        <v>CN-AH</v>
      </c>
      <c r="U66" s="168"/>
      <c r="V66" s="169">
        <f>IF(C66="",NA(),MATCH($B66&amp;$C66,'Smelter Look-up'!$J:$J,0))</f>
        <v>8</v>
      </c>
      <c r="X66" s="170">
        <f t="shared" si="6"/>
        <v>0</v>
      </c>
      <c r="AB66" s="314" t="str">
        <f t="shared" si="5"/>
        <v>Cobalt</v>
      </c>
    </row>
    <row r="67" spans="1:28" s="170" customFormat="1" ht="89.25">
      <c r="A67" s="155" t="s">
        <v>138</v>
      </c>
      <c r="B67" s="304" t="s">
        <v>40</v>
      </c>
      <c r="C67" s="152" t="s">
        <v>137</v>
      </c>
      <c r="D67" s="149"/>
      <c r="E67" s="149" t="s">
        <v>65</v>
      </c>
      <c r="F67" s="149" t="s">
        <v>138</v>
      </c>
      <c r="G67" s="149" t="s">
        <v>12</v>
      </c>
      <c r="H67" s="206">
        <v>0</v>
      </c>
      <c r="I67" s="207" t="s">
        <v>139</v>
      </c>
      <c r="J67" s="207" t="s">
        <v>68</v>
      </c>
      <c r="K67" s="150"/>
      <c r="L67" s="150"/>
      <c r="M67" s="150"/>
      <c r="N67" s="150"/>
      <c r="O67" s="150"/>
      <c r="P67" s="209"/>
      <c r="Q67" s="151" t="s">
        <v>20063</v>
      </c>
      <c r="R67" s="149" t="str">
        <f ca="1">IF(ISERROR($V67),"",OFFSET('Smelter Look-up'!$C$4,$V67-4,0)&amp;"")</f>
        <v>Hefei Rongjie Metal Technology Co., Ltd.</v>
      </c>
      <c r="S67" s="155" t="str">
        <f t="shared" ca="1" si="7"/>
        <v>CN</v>
      </c>
      <c r="T67" s="155" t="str">
        <f ca="1">IF(B67="","",IF(ISERROR(MATCH($J67,SorP!$B$1:$B$6226,0)),"",INDIRECT("'SorP'!$A$"&amp;MATCH($S67&amp;$J67,SorP!C:C,0))))</f>
        <v>CN-AH</v>
      </c>
      <c r="U67" s="168"/>
      <c r="V67" s="169">
        <f>IF(C67="",NA(),MATCH($B67&amp;$C67,'Smelter Look-up'!$J:$J,0))</f>
        <v>47</v>
      </c>
      <c r="X67" s="170">
        <f t="shared" si="6"/>
        <v>0</v>
      </c>
      <c r="AB67" s="314" t="str">
        <f t="shared" si="5"/>
        <v>Cobalt</v>
      </c>
    </row>
    <row r="68" spans="1:28" s="170" customFormat="1" ht="51">
      <c r="A68" s="155" t="s">
        <v>91</v>
      </c>
      <c r="B68" s="304" t="s">
        <v>40</v>
      </c>
      <c r="C68" s="152" t="s">
        <v>90</v>
      </c>
      <c r="D68" s="149"/>
      <c r="E68" s="149" t="s">
        <v>65</v>
      </c>
      <c r="F68" s="149" t="s">
        <v>91</v>
      </c>
      <c r="G68" s="149" t="s">
        <v>12</v>
      </c>
      <c r="H68" s="206">
        <v>0</v>
      </c>
      <c r="I68" s="207" t="s">
        <v>92</v>
      </c>
      <c r="J68" s="207" t="s">
        <v>93</v>
      </c>
      <c r="K68" s="150"/>
      <c r="L68" s="150"/>
      <c r="M68" s="150"/>
      <c r="N68" s="150"/>
      <c r="O68" s="150"/>
      <c r="P68" s="209"/>
      <c r="Q68" s="151" t="s">
        <v>20063</v>
      </c>
      <c r="R68" s="149" t="str">
        <f ca="1">IF(ISERROR($V68),"",OFFSET('Smelter Look-up'!$C$4,$V68-4,0)&amp;"")</f>
        <v>Fairsky Industrial Co., Limited</v>
      </c>
      <c r="S68" s="155" t="str">
        <f t="shared" ca="1" si="7"/>
        <v>CN</v>
      </c>
      <c r="T68" s="155" t="str">
        <f ca="1">IF(B68="","",IF(ISERROR(MATCH($J68,SorP!$B$1:$B$6226,0)),"",INDIRECT("'SorP'!$A$"&amp;MATCH($S68&amp;$J68,SorP!C:C,0))))</f>
        <v>CN-HE</v>
      </c>
      <c r="U68" s="168"/>
      <c r="V68" s="169">
        <f>IF(C68="",NA(),MATCH($B68&amp;$C68,'Smelter Look-up'!$J:$J,0))</f>
        <v>27</v>
      </c>
      <c r="X68" s="170">
        <f t="shared" si="6"/>
        <v>0</v>
      </c>
      <c r="AB68" s="314" t="str">
        <f t="shared" si="5"/>
        <v>Cobalt</v>
      </c>
    </row>
    <row r="69" spans="1:28" s="170" customFormat="1" ht="63.75">
      <c r="A69" s="155" t="s">
        <v>290</v>
      </c>
      <c r="B69" s="304" t="s">
        <v>40</v>
      </c>
      <c r="C69" s="152" t="s">
        <v>289</v>
      </c>
      <c r="D69" s="149"/>
      <c r="E69" s="149" t="s">
        <v>65</v>
      </c>
      <c r="F69" s="149" t="s">
        <v>290</v>
      </c>
      <c r="G69" s="149" t="s">
        <v>12</v>
      </c>
      <c r="H69" s="206">
        <v>0</v>
      </c>
      <c r="I69" s="207" t="s">
        <v>92</v>
      </c>
      <c r="J69" s="207" t="s">
        <v>93</v>
      </c>
      <c r="K69" s="150"/>
      <c r="L69" s="150"/>
      <c r="M69" s="150"/>
      <c r="N69" s="150"/>
      <c r="O69" s="150"/>
      <c r="P69" s="209"/>
      <c r="Q69" s="151" t="s">
        <v>20063</v>
      </c>
      <c r="R69" s="149" t="str">
        <f ca="1">IF(ISERROR($V69),"",OFFSET('Smelter Look-up'!$C$4,$V69-4,0)&amp;"")</f>
        <v>W&amp;Q Metal Products Co., Limited</v>
      </c>
      <c r="S69" s="155" t="str">
        <f t="shared" ca="1" si="7"/>
        <v>CN</v>
      </c>
      <c r="T69" s="155" t="str">
        <f ca="1">IF(B69="","",IF(ISERROR(MATCH($J69,SorP!$B$1:$B$6226,0)),"",INDIRECT("'SorP'!$A$"&amp;MATCH($S69&amp;$J69,SorP!C:C,0))))</f>
        <v>CN-HE</v>
      </c>
      <c r="U69" s="168"/>
      <c r="V69" s="169">
        <f>IF(C69="",NA(),MATCH($B69&amp;$C69,'Smelter Look-up'!$J:$J,0))</f>
        <v>161</v>
      </c>
      <c r="X69" s="170">
        <f t="shared" si="6"/>
        <v>0</v>
      </c>
      <c r="AB69" s="314" t="str">
        <f t="shared" ref="AB69:AB132" si="8">IF(C69="","",B69)</f>
        <v>Cobalt</v>
      </c>
    </row>
    <row r="70" spans="1:28" s="170" customFormat="1" ht="51">
      <c r="A70" s="155" t="s">
        <v>214</v>
      </c>
      <c r="B70" s="304" t="s">
        <v>40</v>
      </c>
      <c r="C70" s="152" t="s">
        <v>213</v>
      </c>
      <c r="D70" s="149"/>
      <c r="E70" s="149" t="s">
        <v>60</v>
      </c>
      <c r="F70" s="149" t="s">
        <v>214</v>
      </c>
      <c r="G70" s="149" t="s">
        <v>12</v>
      </c>
      <c r="H70" s="206">
        <v>0</v>
      </c>
      <c r="I70" s="207" t="s">
        <v>215</v>
      </c>
      <c r="J70" s="207" t="s">
        <v>63</v>
      </c>
      <c r="K70" s="150"/>
      <c r="L70" s="150"/>
      <c r="M70" s="150"/>
      <c r="N70" s="150"/>
      <c r="O70" s="150"/>
      <c r="P70" s="209"/>
      <c r="Q70" s="151" t="s">
        <v>20063</v>
      </c>
      <c r="R70" s="149" t="str">
        <f ca="1">IF(ISERROR($V70),"",OFFSET('Smelter Look-up'!$C$4,$V70-4,0)&amp;"")</f>
        <v>METAL MINES SARL</v>
      </c>
      <c r="S70" s="155" t="str">
        <f t="shared" ca="1" si="7"/>
        <v>CD</v>
      </c>
      <c r="T70" s="155" t="str">
        <f ca="1">IF(B70="","",IF(ISERROR(MATCH($J70,SorP!$B$1:$B$6226,0)),"",INDIRECT("'SorP'!$A$"&amp;MATCH($S70&amp;$J70,SorP!C:C,0))))</f>
        <v>CD-HK</v>
      </c>
      <c r="U70" s="168"/>
      <c r="V70" s="169">
        <f>IF(C70="",NA(),MATCH($B70&amp;$C70,'Smelter Look-up'!$J:$J,0))</f>
        <v>101</v>
      </c>
      <c r="X70" s="170">
        <f t="shared" si="6"/>
        <v>0</v>
      </c>
      <c r="AB70" s="314" t="str">
        <f t="shared" si="8"/>
        <v>Cobalt</v>
      </c>
    </row>
    <row r="71" spans="1:28" s="170" customFormat="1" ht="140.25">
      <c r="A71" s="155" t="s">
        <v>232</v>
      </c>
      <c r="B71" s="304" t="s">
        <v>40</v>
      </c>
      <c r="C71" s="152" t="s">
        <v>231</v>
      </c>
      <c r="D71" s="149"/>
      <c r="E71" s="149" t="s">
        <v>65</v>
      </c>
      <c r="F71" s="149" t="s">
        <v>232</v>
      </c>
      <c r="G71" s="149" t="s">
        <v>12</v>
      </c>
      <c r="H71" s="206">
        <v>0</v>
      </c>
      <c r="I71" s="207" t="s">
        <v>233</v>
      </c>
      <c r="J71" s="207" t="s">
        <v>114</v>
      </c>
      <c r="K71" s="150"/>
      <c r="L71" s="150"/>
      <c r="M71" s="150"/>
      <c r="N71" s="150"/>
      <c r="O71" s="150"/>
      <c r="P71" s="209"/>
      <c r="Q71" s="151" t="s">
        <v>20063</v>
      </c>
      <c r="R71" s="149" t="str">
        <f ca="1">IF(ISERROR($V71),"",OFFSET('Smelter Look-up'!$C$4,$V71-4,0)&amp;"")</f>
        <v>Nantong Xinwei Nickel Cobalt Technology Development Co., Ltd.</v>
      </c>
      <c r="S71" s="155" t="str">
        <f t="shared" ca="1" si="7"/>
        <v>CN</v>
      </c>
      <c r="T71" s="155" t="str">
        <f ca="1">IF(B71="","",IF(ISERROR(MATCH($J71,SorP!$B$1:$B$6226,0)),"",INDIRECT("'SorP'!$A$"&amp;MATCH($S71&amp;$J71,SorP!C:C,0))))</f>
        <v>CN-JS</v>
      </c>
      <c r="U71" s="168"/>
      <c r="V71" s="169">
        <f>IF(C71="",NA(),MATCH($B71&amp;$C71,'Smelter Look-up'!$J:$J,0))</f>
        <v>117</v>
      </c>
      <c r="X71" s="170">
        <f t="shared" si="6"/>
        <v>0</v>
      </c>
      <c r="AB71" s="314" t="str">
        <f t="shared" si="8"/>
        <v>Cobalt</v>
      </c>
    </row>
    <row r="72" spans="1:28" s="170" customFormat="1" ht="76.5">
      <c r="A72" s="155" t="s">
        <v>117</v>
      </c>
      <c r="B72" s="304" t="s">
        <v>40</v>
      </c>
      <c r="C72" s="152" t="s">
        <v>115</v>
      </c>
      <c r="D72" s="149"/>
      <c r="E72" s="149" t="s">
        <v>116</v>
      </c>
      <c r="F72" s="149" t="s">
        <v>117</v>
      </c>
      <c r="G72" s="149" t="s">
        <v>12</v>
      </c>
      <c r="H72" s="206">
        <v>0</v>
      </c>
      <c r="I72" s="207" t="s">
        <v>118</v>
      </c>
      <c r="J72" s="207" t="s">
        <v>16354</v>
      </c>
      <c r="K72" s="150"/>
      <c r="L72" s="150"/>
      <c r="M72" s="150"/>
      <c r="N72" s="150"/>
      <c r="O72" s="150"/>
      <c r="P72" s="209"/>
      <c r="Q72" s="151" t="s">
        <v>20063</v>
      </c>
      <c r="R72" s="149" t="str">
        <f ca="1">IF(ISERROR($V72),"",OFFSET('Smelter Look-up'!$C$4,$V72-4,0)&amp;"")</f>
        <v>Glencore Nikkelverk Refinery</v>
      </c>
      <c r="S72" s="155" t="str">
        <f t="shared" ca="1" si="7"/>
        <v>NO</v>
      </c>
      <c r="T72" s="155" t="str">
        <f ca="1">IF(B72="","",IF(ISERROR(MATCH($J72,SorP!$B$1:$B$6226,0)),"",INDIRECT("'SorP'!$A$"&amp;MATCH($S72&amp;$J72,SorP!C:C,0))))</f>
        <v>NO-42</v>
      </c>
      <c r="U72" s="168"/>
      <c r="V72" s="169">
        <f>IF(C72="",NA(),MATCH($B72&amp;$C72,'Smelter Look-up'!$J:$J,0))</f>
        <v>38</v>
      </c>
      <c r="X72" s="170">
        <f t="shared" si="6"/>
        <v>0</v>
      </c>
      <c r="AB72" s="314" t="str">
        <f t="shared" si="8"/>
        <v>Cobalt</v>
      </c>
    </row>
    <row r="73" spans="1:28" s="170" customFormat="1" ht="51">
      <c r="A73" s="155" t="s">
        <v>209</v>
      </c>
      <c r="B73" s="304" t="s">
        <v>40</v>
      </c>
      <c r="C73" s="152" t="s">
        <v>208</v>
      </c>
      <c r="D73" s="149"/>
      <c r="E73" s="149" t="s">
        <v>76</v>
      </c>
      <c r="F73" s="149" t="s">
        <v>209</v>
      </c>
      <c r="G73" s="149" t="s">
        <v>12</v>
      </c>
      <c r="H73" s="206">
        <v>0</v>
      </c>
      <c r="I73" s="207" t="s">
        <v>210</v>
      </c>
      <c r="J73" s="207" t="s">
        <v>210</v>
      </c>
      <c r="K73" s="150"/>
      <c r="L73" s="150"/>
      <c r="M73" s="150"/>
      <c r="N73" s="150"/>
      <c r="O73" s="150"/>
      <c r="P73" s="209"/>
      <c r="Q73" s="151" t="s">
        <v>20063</v>
      </c>
      <c r="R73" s="149" t="str">
        <f ca="1">IF(ISERROR($V73),"",OFFSET('Smelter Look-up'!$C$4,$V73-4,0)&amp;"")</f>
        <v>Mechema Taiwan Plant 1</v>
      </c>
      <c r="S73" s="155" t="str">
        <f t="shared" ca="1" si="7"/>
        <v>TW</v>
      </c>
      <c r="T73" s="155" t="str">
        <f ca="1">IF(B73="","",IF(ISERROR(MATCH($J73,SorP!$B$1:$B$6226,0)),"",INDIRECT("'SorP'!$A$"&amp;MATCH($S73&amp;$J73,SorP!C:C,0))))</f>
        <v>TW-TAO</v>
      </c>
      <c r="U73" s="168"/>
      <c r="V73" s="169">
        <f>IF(C73="",NA(),MATCH($B73&amp;$C73,'Smelter Look-up'!$J:$J,0))</f>
        <v>99</v>
      </c>
      <c r="X73" s="170">
        <f t="shared" si="6"/>
        <v>0</v>
      </c>
      <c r="AB73" s="314" t="str">
        <f t="shared" si="8"/>
        <v>Cobalt</v>
      </c>
    </row>
    <row r="74" spans="1:28" s="170" customFormat="1" ht="63.75">
      <c r="A74" s="155" t="s">
        <v>96</v>
      </c>
      <c r="B74" s="304" t="s">
        <v>40</v>
      </c>
      <c r="C74" s="152" t="s">
        <v>94</v>
      </c>
      <c r="D74" s="149"/>
      <c r="E74" s="149" t="s">
        <v>95</v>
      </c>
      <c r="F74" s="149" t="s">
        <v>96</v>
      </c>
      <c r="G74" s="149" t="s">
        <v>12</v>
      </c>
      <c r="H74" s="206">
        <v>0</v>
      </c>
      <c r="I74" s="207" t="s">
        <v>97</v>
      </c>
      <c r="J74" s="207" t="s">
        <v>98</v>
      </c>
      <c r="K74" s="150"/>
      <c r="L74" s="150"/>
      <c r="M74" s="150"/>
      <c r="N74" s="150"/>
      <c r="O74" s="150"/>
      <c r="P74" s="209"/>
      <c r="Q74" s="151" t="s">
        <v>20063</v>
      </c>
      <c r="R74" s="149" t="str">
        <f ca="1">IF(ISERROR($V74),"",OFFSET('Smelter Look-up'!$C$4,$V74-4,0)&amp;"")</f>
        <v>Fort Saskatchewan Metals Facility</v>
      </c>
      <c r="S74" s="155" t="str">
        <f t="shared" ca="1" si="7"/>
        <v>CA</v>
      </c>
      <c r="T74" s="155" t="str">
        <f ca="1">IF(B74="","",IF(ISERROR(MATCH($J74,SorP!$B$1:$B$6226,0)),"",INDIRECT("'SorP'!$A$"&amp;MATCH($S74&amp;$J74,SorP!C:C,0))))</f>
        <v>CA-ON</v>
      </c>
      <c r="U74" s="168"/>
      <c r="V74" s="169">
        <f>IF(C74="",NA(),MATCH($B74&amp;$C74,'Smelter Look-up'!$J:$J,0))</f>
        <v>28</v>
      </c>
      <c r="X74" s="170">
        <f t="shared" si="6"/>
        <v>0</v>
      </c>
      <c r="AB74" s="314" t="str">
        <f t="shared" si="8"/>
        <v>Cobalt</v>
      </c>
    </row>
    <row r="75" spans="1:28" s="170" customFormat="1" ht="51">
      <c r="A75" s="155" t="s">
        <v>20064</v>
      </c>
      <c r="B75" s="304" t="s">
        <v>40</v>
      </c>
      <c r="C75" s="152" t="s">
        <v>20065</v>
      </c>
      <c r="D75" s="149" t="s">
        <v>20065</v>
      </c>
      <c r="E75" s="149" t="s">
        <v>60</v>
      </c>
      <c r="F75" s="149" t="s">
        <v>20064</v>
      </c>
      <c r="G75" s="149" t="s">
        <v>12</v>
      </c>
      <c r="H75" s="206" t="s">
        <v>19143</v>
      </c>
      <c r="I75" s="207" t="s">
        <v>62</v>
      </c>
      <c r="J75" s="207" t="s">
        <v>63</v>
      </c>
      <c r="K75" s="150"/>
      <c r="L75" s="150"/>
      <c r="M75" s="150"/>
      <c r="N75" s="150"/>
      <c r="O75" s="150"/>
      <c r="P75" s="209"/>
      <c r="Q75" s="151" t="s">
        <v>20063</v>
      </c>
      <c r="R75" s="149" t="str">
        <f ca="1">IF(ISERROR($V75),"",OFFSET('Smelter Look-up'!$C$4,$V75-4,0)&amp;"")</f>
        <v/>
      </c>
      <c r="S75" s="155" t="str">
        <f t="shared" ca="1" si="7"/>
        <v>CD</v>
      </c>
      <c r="T75" s="155" t="str">
        <f ca="1">IF(B75="","",IF(ISERROR(MATCH($J75,SorP!$B$1:$B$6226,0)),"",INDIRECT("'SorP'!$A$"&amp;MATCH($S75&amp;$J75,SorP!C:C,0))))</f>
        <v>CD-HK</v>
      </c>
      <c r="U75" s="168"/>
      <c r="V75" s="169" t="e">
        <f>IF(C75="",NA(),MATCH($B75&amp;$C75,'Smelter Look-up'!$J:$J,0))</f>
        <v>#N/A</v>
      </c>
      <c r="X75" s="170">
        <f t="shared" si="6"/>
        <v>0</v>
      </c>
      <c r="AB75" s="314" t="str">
        <f t="shared" si="8"/>
        <v>Cobalt</v>
      </c>
    </row>
    <row r="76" spans="1:28" s="170" customFormat="1" ht="102">
      <c r="A76" s="155" t="s">
        <v>20068</v>
      </c>
      <c r="B76" s="304" t="s">
        <v>40</v>
      </c>
      <c r="C76" s="152" t="s">
        <v>167</v>
      </c>
      <c r="D76" s="149" t="s">
        <v>167</v>
      </c>
      <c r="E76" s="149" t="s">
        <v>65</v>
      </c>
      <c r="F76" s="149" t="s">
        <v>20068</v>
      </c>
      <c r="G76" s="149" t="s">
        <v>12</v>
      </c>
      <c r="H76" s="206" t="s">
        <v>19143</v>
      </c>
      <c r="I76" s="207" t="s">
        <v>20069</v>
      </c>
      <c r="J76" s="207" t="s">
        <v>106</v>
      </c>
      <c r="K76" s="150"/>
      <c r="L76" s="150"/>
      <c r="M76" s="150"/>
      <c r="N76" s="150"/>
      <c r="O76" s="150"/>
      <c r="P76" s="209"/>
      <c r="Q76" s="151" t="s">
        <v>20063</v>
      </c>
      <c r="R76" s="149" t="str">
        <f ca="1">IF(ISERROR($V76),"",OFFSET('Smelter Look-up'!$C$4,$V76-4,0)&amp;"")</f>
        <v>Jiangxi Ruida New Energy Technology Co., Ltd.</v>
      </c>
      <c r="S76" s="155" t="str">
        <f t="shared" ca="1" si="7"/>
        <v>CN</v>
      </c>
      <c r="T76" s="155" t="str">
        <f ca="1">IF(B76="","",IF(ISERROR(MATCH($J76,SorP!$B$1:$B$6226,0)),"",INDIRECT("'SorP'!$A$"&amp;MATCH($S76&amp;$J76,SorP!C:C,0))))</f>
        <v>CN-JX</v>
      </c>
      <c r="U76" s="168"/>
      <c r="V76" s="169">
        <f>IF(C76="",NA(),MATCH($B76&amp;$C76,'Smelter Look-up'!$J:$J,0))</f>
        <v>71</v>
      </c>
      <c r="X76" s="170">
        <f t="shared" si="6"/>
        <v>0</v>
      </c>
      <c r="AB76" s="314" t="str">
        <f t="shared" si="8"/>
        <v>Cobalt</v>
      </c>
    </row>
    <row r="77" spans="1:28" s="170" customFormat="1" ht="51">
      <c r="A77" s="155" t="s">
        <v>82</v>
      </c>
      <c r="B77" s="304" t="s">
        <v>40</v>
      </c>
      <c r="C77" s="152" t="s">
        <v>80</v>
      </c>
      <c r="D77" s="149"/>
      <c r="E77" s="149" t="s">
        <v>81</v>
      </c>
      <c r="F77" s="149" t="s">
        <v>82</v>
      </c>
      <c r="G77" s="149" t="s">
        <v>12</v>
      </c>
      <c r="H77" s="206">
        <v>0</v>
      </c>
      <c r="I77" s="207" t="s">
        <v>83</v>
      </c>
      <c r="J77" s="207" t="s">
        <v>84</v>
      </c>
      <c r="K77" s="150"/>
      <c r="L77" s="150"/>
      <c r="M77" s="150"/>
      <c r="N77" s="150"/>
      <c r="O77" s="150"/>
      <c r="P77" s="209"/>
      <c r="Q77" s="151" t="s">
        <v>20063</v>
      </c>
      <c r="R77" s="149" t="str">
        <f ca="1">IF(ISERROR($V77),"",OFFSET('Smelter Look-up'!$C$4,$V77-4,0)&amp;"")</f>
        <v>Cosmo Chemical, Ltd.</v>
      </c>
      <c r="S77" s="155" t="str">
        <f t="shared" ca="1" si="7"/>
        <v>KR</v>
      </c>
      <c r="T77" s="155" t="str">
        <f ca="1">IF(B77="","",IF(ISERROR(MATCH($J77,SorP!$B$1:$B$6226,0)),"",INDIRECT("'SorP'!$A$"&amp;MATCH($S77&amp;$J77,SorP!C:C,0))))</f>
        <v>KR-48</v>
      </c>
      <c r="U77" s="168"/>
      <c r="V77" s="169">
        <f>IF(C77="",NA(),MATCH($B77&amp;$C77,'Smelter Look-up'!$J:$J,0))</f>
        <v>19</v>
      </c>
      <c r="X77" s="170">
        <f t="shared" si="6"/>
        <v>0</v>
      </c>
      <c r="AB77" s="314" t="str">
        <f t="shared" si="8"/>
        <v>Cobalt</v>
      </c>
    </row>
    <row r="78" spans="1:28" s="170" customFormat="1" ht="89.25">
      <c r="A78" s="155" t="s">
        <v>296</v>
      </c>
      <c r="B78" s="304" t="s">
        <v>40</v>
      </c>
      <c r="C78" s="152" t="s">
        <v>295</v>
      </c>
      <c r="D78" s="149"/>
      <c r="E78" s="149" t="s">
        <v>65</v>
      </c>
      <c r="F78" s="149" t="s">
        <v>296</v>
      </c>
      <c r="G78" s="149" t="s">
        <v>12</v>
      </c>
      <c r="H78" s="206">
        <v>0</v>
      </c>
      <c r="I78" s="207" t="s">
        <v>297</v>
      </c>
      <c r="J78" s="207" t="s">
        <v>298</v>
      </c>
      <c r="K78" s="150"/>
      <c r="L78" s="150"/>
      <c r="M78" s="150"/>
      <c r="N78" s="150"/>
      <c r="O78" s="150"/>
      <c r="P78" s="209"/>
      <c r="Q78" s="151" t="s">
        <v>20063</v>
      </c>
      <c r="R78" s="149" t="str">
        <f ca="1">IF(ISERROR($V78),"",OFFSET('Smelter Look-up'!$C$4,$V78-4,0)&amp;"")</f>
        <v>XTC New Energy Materials (Xiamen) LTD.</v>
      </c>
      <c r="S78" s="155" t="str">
        <f t="shared" ca="1" si="7"/>
        <v>CN</v>
      </c>
      <c r="T78" s="155" t="str">
        <f ca="1">IF(B78="","",IF(ISERROR(MATCH($J78,SorP!$B$1:$B$6226,0)),"",INDIRECT("'SorP'!$A$"&amp;MATCH($S78&amp;$J78,SorP!C:C,0))))</f>
        <v>CN-FJ</v>
      </c>
      <c r="U78" s="168"/>
      <c r="V78" s="169">
        <f>IF(C78="",NA(),MATCH($B78&amp;$C78,'Smelter Look-up'!$J:$J,0))</f>
        <v>164</v>
      </c>
      <c r="X78" s="170">
        <f t="shared" si="6"/>
        <v>0</v>
      </c>
      <c r="AB78" s="314" t="str">
        <f t="shared" si="8"/>
        <v>Cobalt</v>
      </c>
    </row>
    <row r="79" spans="1:28" s="170" customFormat="1" ht="89.25">
      <c r="A79" s="155" t="s">
        <v>226</v>
      </c>
      <c r="B79" s="304" t="s">
        <v>40</v>
      </c>
      <c r="C79" s="152" t="s">
        <v>225</v>
      </c>
      <c r="D79" s="149"/>
      <c r="E79" s="149" t="s">
        <v>60</v>
      </c>
      <c r="F79" s="149" t="s">
        <v>226</v>
      </c>
      <c r="G79" s="149" t="s">
        <v>12</v>
      </c>
      <c r="H79" s="206">
        <v>0</v>
      </c>
      <c r="I79" s="207" t="s">
        <v>227</v>
      </c>
      <c r="J79" s="207" t="s">
        <v>180</v>
      </c>
      <c r="K79" s="150"/>
      <c r="L79" s="150"/>
      <c r="M79" s="150"/>
      <c r="N79" s="150"/>
      <c r="O79" s="150"/>
      <c r="P79" s="209"/>
      <c r="Q79" s="151" t="s">
        <v>20063</v>
      </c>
      <c r="R79" s="149" t="str">
        <f ca="1">IF(ISERROR($V79),"",OFFSET('Smelter Look-up'!$C$4,$V79-4,0)&amp;"")</f>
        <v>MKM - La Miniere de Kalumbwe Myunga</v>
      </c>
      <c r="S79" s="155" t="str">
        <f t="shared" ca="1" si="7"/>
        <v>CD</v>
      </c>
      <c r="T79" s="155" t="str">
        <f ca="1">IF(B79="","",IF(ISERROR(MATCH($J79,SorP!$B$1:$B$6226,0)),"",INDIRECT("'SorP'!$A$"&amp;MATCH($S79&amp;$J79,SorP!C:C,0))))</f>
        <v>CD-LU</v>
      </c>
      <c r="U79" s="168"/>
      <c r="V79" s="169">
        <f>IF(C79="",NA(),MATCH($B79&amp;$C79,'Smelter Look-up'!$J:$J,0))</f>
        <v>106</v>
      </c>
      <c r="X79" s="170">
        <f t="shared" si="6"/>
        <v>0</v>
      </c>
      <c r="AB79" s="314" t="str">
        <f t="shared" si="8"/>
        <v>Cobalt</v>
      </c>
    </row>
    <row r="80" spans="1:28" s="170" customFormat="1" ht="114.75">
      <c r="A80" s="155" t="s">
        <v>12049</v>
      </c>
      <c r="B80" s="304" t="s">
        <v>40</v>
      </c>
      <c r="C80" s="152" t="s">
        <v>12249</v>
      </c>
      <c r="D80" s="149"/>
      <c r="E80" s="149" t="s">
        <v>65</v>
      </c>
      <c r="F80" s="149" t="s">
        <v>12049</v>
      </c>
      <c r="G80" s="149" t="s">
        <v>12</v>
      </c>
      <c r="H80" s="206">
        <v>0</v>
      </c>
      <c r="I80" s="207" t="s">
        <v>12050</v>
      </c>
      <c r="J80" s="207" t="s">
        <v>122</v>
      </c>
      <c r="K80" s="150"/>
      <c r="L80" s="150"/>
      <c r="M80" s="150"/>
      <c r="N80" s="150"/>
      <c r="O80" s="150"/>
      <c r="P80" s="209"/>
      <c r="Q80" s="151" t="s">
        <v>20063</v>
      </c>
      <c r="R80" s="149" t="str">
        <f ca="1">IF(ISERROR($V80),"",OFFSET('Smelter Look-up'!$C$4,$V80-4,0)&amp;"")</f>
        <v>Guangdong Fangyuan New Materials Group Co., Ltd.</v>
      </c>
      <c r="S80" s="155" t="str">
        <f t="shared" ca="1" si="7"/>
        <v>CN</v>
      </c>
      <c r="T80" s="155" t="str">
        <f ca="1">IF(B80="","",IF(ISERROR(MATCH($J80,SorP!$B$1:$B$6226,0)),"",INDIRECT("'SorP'!$A$"&amp;MATCH($S80&amp;$J80,SorP!C:C,0))))</f>
        <v>CN-GD</v>
      </c>
      <c r="U80" s="168"/>
      <c r="V80" s="169">
        <f>IF(C80="",NA(),MATCH($B80&amp;$C80,'Smelter Look-up'!$J:$J,0))</f>
        <v>39</v>
      </c>
      <c r="X80" s="170">
        <f t="shared" si="6"/>
        <v>0</v>
      </c>
      <c r="AB80" s="314" t="str">
        <f t="shared" si="8"/>
        <v>Cobalt</v>
      </c>
    </row>
    <row r="81" spans="1:28" s="170" customFormat="1" ht="51">
      <c r="A81" s="155" t="s">
        <v>12062</v>
      </c>
      <c r="B81" s="304" t="s">
        <v>40</v>
      </c>
      <c r="C81" s="152" t="s">
        <v>12063</v>
      </c>
      <c r="D81" s="149"/>
      <c r="E81" s="149" t="s">
        <v>65</v>
      </c>
      <c r="F81" s="149" t="s">
        <v>12062</v>
      </c>
      <c r="G81" s="149" t="s">
        <v>12</v>
      </c>
      <c r="H81" s="206">
        <v>0</v>
      </c>
      <c r="I81" s="207" t="s">
        <v>12065</v>
      </c>
      <c r="J81" s="207" t="s">
        <v>122</v>
      </c>
      <c r="K81" s="150"/>
      <c r="L81" s="150"/>
      <c r="M81" s="150"/>
      <c r="N81" s="150"/>
      <c r="O81" s="150"/>
      <c r="P81" s="209"/>
      <c r="Q81" s="151" t="s">
        <v>20063</v>
      </c>
      <c r="R81" s="149" t="str">
        <f ca="1">IF(ISERROR($V81),"",OFFSET('Smelter Look-up'!$C$4,$V81-4,0)&amp;"")</f>
        <v>Vital Materials Plant</v>
      </c>
      <c r="S81" s="155" t="str">
        <f t="shared" ca="1" si="7"/>
        <v>CN</v>
      </c>
      <c r="T81" s="155" t="str">
        <f ca="1">IF(B81="","",IF(ISERROR(MATCH($J81,SorP!$B$1:$B$6226,0)),"",INDIRECT("'SorP'!$A$"&amp;MATCH($S81&amp;$J81,SorP!C:C,0))))</f>
        <v>CN-GD</v>
      </c>
      <c r="U81" s="168"/>
      <c r="V81" s="169">
        <f>IF(C81="",NA(),MATCH($B81&amp;$C81,'Smelter Look-up'!$J:$J,0))</f>
        <v>159</v>
      </c>
      <c r="X81" s="170">
        <f t="shared" si="6"/>
        <v>0</v>
      </c>
      <c r="AB81" s="314" t="str">
        <f t="shared" si="8"/>
        <v>Cobalt</v>
      </c>
    </row>
    <row r="82" spans="1:28" s="170" customFormat="1" ht="20.25">
      <c r="A82" s="155"/>
      <c r="B82" s="304"/>
      <c r="C82" s="152"/>
      <c r="D82" s="149"/>
      <c r="E82" s="149"/>
      <c r="F82" s="149"/>
      <c r="G82" s="149"/>
      <c r="H82" s="206"/>
      <c r="I82" s="207"/>
      <c r="J82" s="207"/>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si="6"/>
        <v>0</v>
      </c>
      <c r="AB82" s="314" t="str">
        <f t="shared" si="8"/>
        <v/>
      </c>
    </row>
    <row r="83" spans="1:28" s="170" customFormat="1" ht="20.25">
      <c r="A83" s="155"/>
      <c r="B83" s="304"/>
      <c r="C83" s="152"/>
      <c r="D83" s="149"/>
      <c r="E83" s="149"/>
      <c r="F83" s="149"/>
      <c r="G83" s="149"/>
      <c r="H83" s="206"/>
      <c r="I83" s="207"/>
      <c r="J83" s="207"/>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si="6"/>
        <v>0</v>
      </c>
      <c r="AB83" s="314" t="str">
        <f t="shared" si="8"/>
        <v/>
      </c>
    </row>
    <row r="84" spans="1:28" s="170" customFormat="1" ht="20.25">
      <c r="A84" s="155"/>
      <c r="B84" s="304"/>
      <c r="C84" s="152"/>
      <c r="D84" s="149"/>
      <c r="E84" s="149"/>
      <c r="F84" s="149"/>
      <c r="G84" s="149"/>
      <c r="H84" s="206"/>
      <c r="I84" s="207"/>
      <c r="J84" s="207"/>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si="6"/>
        <v>0</v>
      </c>
      <c r="AB84" s="314" t="str">
        <f t="shared" si="8"/>
        <v/>
      </c>
    </row>
    <row r="85" spans="1:28" s="170" customFormat="1" ht="20.25">
      <c r="A85" s="155"/>
      <c r="B85" s="304"/>
      <c r="C85" s="152"/>
      <c r="D85" s="149"/>
      <c r="E85" s="149"/>
      <c r="F85" s="149"/>
      <c r="G85" s="149"/>
      <c r="H85" s="206"/>
      <c r="I85" s="207"/>
      <c r="J85" s="207"/>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si="6"/>
        <v>0</v>
      </c>
      <c r="AB85" s="314" t="str">
        <f t="shared" si="8"/>
        <v/>
      </c>
    </row>
    <row r="86" spans="1:28" s="170" customFormat="1" ht="20.25">
      <c r="A86" s="155"/>
      <c r="B86" s="304"/>
      <c r="C86" s="152"/>
      <c r="D86" s="149"/>
      <c r="E86" s="149"/>
      <c r="F86" s="149"/>
      <c r="G86" s="149"/>
      <c r="H86" s="206"/>
      <c r="I86" s="207"/>
      <c r="J86" s="207"/>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si="6"/>
        <v>0</v>
      </c>
      <c r="AB86" s="314" t="str">
        <f t="shared" si="8"/>
        <v/>
      </c>
    </row>
    <row r="87" spans="1:28" s="170" customFormat="1" ht="20.25">
      <c r="A87" s="155"/>
      <c r="B87" s="304"/>
      <c r="C87" s="152"/>
      <c r="D87" s="149"/>
      <c r="E87" s="149"/>
      <c r="F87" s="149"/>
      <c r="G87" s="149"/>
      <c r="H87" s="206"/>
      <c r="I87" s="207"/>
      <c r="J87" s="207"/>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si="6"/>
        <v>0</v>
      </c>
      <c r="AB87" s="314" t="str">
        <f t="shared" si="8"/>
        <v/>
      </c>
    </row>
    <row r="88" spans="1:28" s="170" customFormat="1" ht="20.25">
      <c r="A88" s="155"/>
      <c r="B88" s="304"/>
      <c r="C88" s="152"/>
      <c r="D88" s="149"/>
      <c r="E88" s="149"/>
      <c r="F88" s="149"/>
      <c r="G88" s="149"/>
      <c r="H88" s="206"/>
      <c r="I88" s="207"/>
      <c r="J88" s="207"/>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si="6"/>
        <v>0</v>
      </c>
      <c r="AB88" s="314" t="str">
        <f t="shared" si="8"/>
        <v/>
      </c>
    </row>
    <row r="89" spans="1:28" s="170" customFormat="1" ht="20.25">
      <c r="A89" s="155"/>
      <c r="B89" s="304"/>
      <c r="C89" s="152"/>
      <c r="D89" s="149"/>
      <c r="E89" s="149"/>
      <c r="F89" s="149"/>
      <c r="G89" s="149"/>
      <c r="H89" s="206"/>
      <c r="I89" s="207"/>
      <c r="J89" s="207"/>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si="6"/>
        <v>0</v>
      </c>
      <c r="AB89" s="314" t="str">
        <f t="shared" si="8"/>
        <v/>
      </c>
    </row>
    <row r="90" spans="1:28" s="170" customFormat="1" ht="20.25">
      <c r="A90" s="155"/>
      <c r="B90" s="304"/>
      <c r="C90" s="152"/>
      <c r="D90" s="149"/>
      <c r="E90" s="149"/>
      <c r="F90" s="149"/>
      <c r="G90" s="149"/>
      <c r="H90" s="206"/>
      <c r="I90" s="207"/>
      <c r="J90" s="207"/>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si="6"/>
        <v>0</v>
      </c>
      <c r="AB90" s="314" t="str">
        <f t="shared" si="8"/>
        <v/>
      </c>
    </row>
    <row r="91" spans="1:28" s="170" customFormat="1" ht="20.25">
      <c r="A91" s="155"/>
      <c r="B91" s="304"/>
      <c r="C91" s="152"/>
      <c r="D91" s="149"/>
      <c r="E91" s="149"/>
      <c r="F91" s="149"/>
      <c r="G91" s="149"/>
      <c r="H91" s="206"/>
      <c r="I91" s="207"/>
      <c r="J91" s="207"/>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si="6"/>
        <v>0</v>
      </c>
      <c r="AB91" s="314" t="str">
        <f t="shared" si="8"/>
        <v/>
      </c>
    </row>
    <row r="92" spans="1:28" s="170" customFormat="1" ht="20.25">
      <c r="A92" s="155"/>
      <c r="B92" s="304"/>
      <c r="C92" s="152"/>
      <c r="D92" s="149"/>
      <c r="E92" s="149"/>
      <c r="F92" s="149"/>
      <c r="G92" s="149"/>
      <c r="H92" s="206"/>
      <c r="I92" s="207"/>
      <c r="J92" s="207"/>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si="6"/>
        <v>0</v>
      </c>
      <c r="AB92" s="314" t="str">
        <f t="shared" si="8"/>
        <v/>
      </c>
    </row>
    <row r="93" spans="1:28" s="170" customFormat="1" ht="20.25">
      <c r="A93" s="155"/>
      <c r="B93" s="304"/>
      <c r="C93" s="152"/>
      <c r="D93" s="149"/>
      <c r="E93" s="149"/>
      <c r="F93" s="149"/>
      <c r="G93" s="149"/>
      <c r="H93" s="206"/>
      <c r="I93" s="207"/>
      <c r="J93" s="207"/>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si="6"/>
        <v>0</v>
      </c>
      <c r="AB93" s="314" t="str">
        <f t="shared" si="8"/>
        <v/>
      </c>
    </row>
    <row r="94" spans="1:28" s="170" customFormat="1" ht="20.25">
      <c r="A94" s="155"/>
      <c r="B94" s="304"/>
      <c r="C94" s="152"/>
      <c r="D94" s="149"/>
      <c r="E94" s="149"/>
      <c r="F94" s="149"/>
      <c r="G94" s="149"/>
      <c r="H94" s="206"/>
      <c r="I94" s="207"/>
      <c r="J94" s="207"/>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si="6"/>
        <v>0</v>
      </c>
      <c r="AB94" s="314" t="str">
        <f t="shared" si="8"/>
        <v/>
      </c>
    </row>
    <row r="95" spans="1:28" s="170" customFormat="1" ht="20.25">
      <c r="A95" s="155"/>
      <c r="B95" s="304"/>
      <c r="C95" s="152"/>
      <c r="D95" s="149"/>
      <c r="E95" s="149"/>
      <c r="F95" s="149"/>
      <c r="G95" s="149"/>
      <c r="H95" s="206"/>
      <c r="I95" s="207"/>
      <c r="J95" s="207"/>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si="6"/>
        <v>0</v>
      </c>
      <c r="AB95" s="314" t="str">
        <f t="shared" si="8"/>
        <v/>
      </c>
    </row>
    <row r="96" spans="1:28" s="170" customFormat="1" ht="20.25">
      <c r="A96" s="155"/>
      <c r="B96" s="304"/>
      <c r="C96" s="152"/>
      <c r="D96" s="149"/>
      <c r="E96" s="149"/>
      <c r="F96" s="149"/>
      <c r="G96" s="149"/>
      <c r="H96" s="206"/>
      <c r="I96" s="207"/>
      <c r="J96" s="207"/>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si="6"/>
        <v>0</v>
      </c>
      <c r="AB96" s="314" t="str">
        <f t="shared" si="8"/>
        <v/>
      </c>
    </row>
    <row r="97" spans="1:28" s="170" customFormat="1" ht="20.25">
      <c r="A97" s="155"/>
      <c r="B97" s="304"/>
      <c r="C97" s="152"/>
      <c r="D97" s="149"/>
      <c r="E97" s="149"/>
      <c r="F97" s="149"/>
      <c r="G97" s="149"/>
      <c r="H97" s="206"/>
      <c r="I97" s="207"/>
      <c r="J97" s="207"/>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si="6"/>
        <v>0</v>
      </c>
      <c r="AB97" s="314" t="str">
        <f t="shared" si="8"/>
        <v/>
      </c>
    </row>
    <row r="98" spans="1:28" s="170" customFormat="1" ht="20.25">
      <c r="A98" s="155"/>
      <c r="B98" s="304"/>
      <c r="C98" s="152"/>
      <c r="D98" s="149"/>
      <c r="E98" s="149"/>
      <c r="F98" s="149"/>
      <c r="G98" s="149"/>
      <c r="H98" s="206"/>
      <c r="I98" s="207"/>
      <c r="J98" s="207"/>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si="6"/>
        <v>0</v>
      </c>
      <c r="AB98" s="314" t="str">
        <f t="shared" si="8"/>
        <v/>
      </c>
    </row>
    <row r="99" spans="1:28" s="170" customFormat="1" ht="20.25">
      <c r="A99" s="155"/>
      <c r="B99" s="304"/>
      <c r="C99" s="152"/>
      <c r="D99" s="149"/>
      <c r="E99" s="149"/>
      <c r="F99" s="149"/>
      <c r="G99" s="149"/>
      <c r="H99" s="206"/>
      <c r="I99" s="207"/>
      <c r="J99" s="207"/>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si="6"/>
        <v>0</v>
      </c>
      <c r="AB99" s="314" t="str">
        <f t="shared" si="8"/>
        <v/>
      </c>
    </row>
    <row r="100" spans="1:28" s="170" customFormat="1" ht="20.25">
      <c r="A100" s="155"/>
      <c r="B100" s="304"/>
      <c r="C100" s="152"/>
      <c r="D100" s="149"/>
      <c r="E100" s="149"/>
      <c r="F100" s="149"/>
      <c r="G100" s="149"/>
      <c r="H100" s="206"/>
      <c r="I100" s="207"/>
      <c r="J100" s="207"/>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si="6"/>
        <v>0</v>
      </c>
      <c r="AB100" s="314" t="str">
        <f t="shared" si="8"/>
        <v/>
      </c>
    </row>
    <row r="101" spans="1:28" s="170" customFormat="1" ht="20.25">
      <c r="A101" s="155"/>
      <c r="B101" s="304"/>
      <c r="C101" s="152"/>
      <c r="D101" s="149"/>
      <c r="E101" s="149"/>
      <c r="F101" s="149"/>
      <c r="G101" s="149"/>
      <c r="H101" s="206"/>
      <c r="I101" s="207"/>
      <c r="J101" s="207"/>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si="6"/>
        <v>0</v>
      </c>
      <c r="AB101" s="314" t="str">
        <f t="shared" si="8"/>
        <v/>
      </c>
    </row>
    <row r="102" spans="1:28" s="170" customFormat="1" ht="20.25">
      <c r="A102" s="155"/>
      <c r="B102" s="304"/>
      <c r="C102" s="152"/>
      <c r="D102" s="149"/>
      <c r="E102" s="149"/>
      <c r="F102" s="149"/>
      <c r="G102" s="149"/>
      <c r="H102" s="206"/>
      <c r="I102" s="207"/>
      <c r="J102" s="207"/>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25">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LU-VE Group</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 (*)</v>
      </c>
      <c r="B6" s="79" t="str">
        <f>Declaration!D10</f>
        <v>Components manufactured in:  LU-VE S.p.A. (Uboldo Branch; Limana Branch; Borgo Valbelluna Branch; Alonte Branch); Heat Transfer System SRO; Fincoil Oy; Sest LU-VE Polska; LU-VE Sweden AB; Refrion S.r.l.; R.M.S. S.r.L.; Spirotech Heat Exchangers, LU-VE US Inc.</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Michael Reolon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regulatory@luvegroup.com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+39 0437-966311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Michele Faggioli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regulatory@luvegroup.com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45915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Unknown</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t="str">
        <f>Declaration!D55</f>
        <v>Unknown</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Currently for internal use. The policy will be published.</v>
      </c>
      <c r="C96" s="79" t="str">
        <f ca="1">IF(H96=1,J96,I96)</f>
        <v>Complete</v>
      </c>
      <c r="D96" s="322" t="str">
        <f>IF(H96=1,"Click here to answer question (C)","")</f>
        <v/>
      </c>
      <c r="E96" s="16" t="s">
        <v>15</v>
      </c>
      <c r="F96" s="84">
        <f>IF(AND(F95=1,B95="Yes"),1,0)</f>
        <v>0</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List'!AB$5:AB$2503,A114)&gt;0),0,1)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List'!AB$5:AB$2503,A116)&gt;0),0,1)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List'!AB$5:AB$2503,A117)&gt;0),0,1)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List'!AB$5:AB$2503,A118)&gt;0),0,1)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List'!AB$5:AB$2503,A119)&gt;0),0,1)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14" sqref="D14"/>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E2DCA6EA27A246BBF750A4B5688338" ma:contentTypeVersion="6" ma:contentTypeDescription="Create a new document." ma:contentTypeScope="" ma:versionID="790f2564b05a4ea929465c0edece5aa2">
  <xsd:schema xmlns:xsd="http://www.w3.org/2001/XMLSchema" xmlns:xs="http://www.w3.org/2001/XMLSchema" xmlns:p="http://schemas.microsoft.com/office/2006/metadata/properties" xmlns:ns2="1ad10f89-6d92-4f30-8610-131a37e66e30" targetNamespace="http://schemas.microsoft.com/office/2006/metadata/properties" ma:root="true" ma:fieldsID="252b99b5ea3f7e5d1f43fa7085219e4b" ns2:_="">
    <xsd:import namespace="1ad10f89-6d92-4f30-8610-131a37e66e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d10f89-6d92-4f30-8610-131a37e66e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ed953dc5-77b7-4216-b37f-dcce3b99a5b4"/>
    <ds:schemaRef ds:uri="fd963fd1-9b99-4a8a-8b87-336f18544da3"/>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2CE7BD20-885C-4EB4-B88A-3C067181D6AA}"/>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Reolon</cp:lastModifiedBy>
  <cp:revision/>
  <dcterms:created xsi:type="dcterms:W3CDTF">2010-06-21T21:00:23Z</dcterms:created>
  <dcterms:modified xsi:type="dcterms:W3CDTF">2025-09-15T13:17:25Z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0x010100D0E2DCA6EA27A246BBF750A4B5688338</vt:lpwstr>
  </property>
  <property fmtid="{D5CDD505-2E9C-101B-9397-08002B2CF9AE}" pid="4" name="MediaServiceImageTags">
    <vt:lpwstr/>
  </property>
</Properties>
</file>